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9120" tabRatio="987" activeTab="0"/>
  </bookViews>
  <sheets>
    <sheet name="（6）-2" sheetId="1" r:id="rId1"/>
  </sheets>
  <definedNames/>
  <calcPr fullCalcOnLoad="1" fullPrecision="0"/>
</workbook>
</file>

<file path=xl/sharedStrings.xml><?xml version="1.0" encoding="utf-8"?>
<sst xmlns="http://schemas.openxmlformats.org/spreadsheetml/2006/main" count="39" uniqueCount="24">
  <si>
    <t xml:space="preserve"> 構成比</t>
  </si>
  <si>
    <t>総額</t>
  </si>
  <si>
    <t>その他</t>
  </si>
  <si>
    <t>公営企業金融公庫</t>
  </si>
  <si>
    <t>その他の金融機関</t>
  </si>
  <si>
    <t>大阪府</t>
  </si>
  <si>
    <t>普通会計</t>
  </si>
  <si>
    <t>財務省（大蔵省）</t>
  </si>
  <si>
    <t>各年度末現在</t>
  </si>
  <si>
    <t>単位：千円，％</t>
  </si>
  <si>
    <t>区　　　  分</t>
  </si>
  <si>
    <t>現在借入額</t>
  </si>
  <si>
    <r>
      <t xml:space="preserve">　　　　　  </t>
    </r>
    <r>
      <rPr>
        <sz val="21.6"/>
        <rFont val="ＭＳ 明朝"/>
        <family val="1"/>
      </rPr>
      <t>市債の借入先別現在高</t>
    </r>
  </si>
  <si>
    <t>平成16年度</t>
  </si>
  <si>
    <t>保険会社等</t>
  </si>
  <si>
    <t>市中銀行</t>
  </si>
  <si>
    <t xml:space="preserve"> - </t>
  </si>
  <si>
    <t>財務省(大蔵省)</t>
  </si>
  <si>
    <t>平成17年度</t>
  </si>
  <si>
    <t>資料：財政課</t>
  </si>
  <si>
    <t>国の予算貸付</t>
  </si>
  <si>
    <t>平成18年度</t>
  </si>
  <si>
    <t>日本郵政公社</t>
  </si>
  <si>
    <t>下水道事業会計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</si>
</sst>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\(\ 0,000\)"/>
    <numFmt numFmtId="178" formatCode="\(00,000\)"/>
    <numFmt numFmtId="179" formatCode="\(0,000,000\)"/>
    <numFmt numFmtId="180" formatCode="&quot;△&quot;00,000"/>
    <numFmt numFmtId="181" formatCode="0_ "/>
    <numFmt numFmtId="182" formatCode="&quot;△&quot;0,000"/>
    <numFmt numFmtId="183" formatCode="\(\ 000\)"/>
    <numFmt numFmtId="184" formatCode="\(\ 000,000\)"/>
    <numFmt numFmtId="185" formatCode="0.0_ "/>
    <numFmt numFmtId="186" formatCode="0.00_ "/>
    <numFmt numFmtId="187" formatCode="&quot;△&quot;000,000"/>
    <numFmt numFmtId="188" formatCode="#,##0.00_ "/>
    <numFmt numFmtId="189" formatCode="\(000,000\)"/>
    <numFmt numFmtId="190" formatCode="0;&quot;△ &quot;0"/>
    <numFmt numFmtId="191" formatCode="#,##0;&quot;△ &quot;#,##0"/>
    <numFmt numFmtId="192" formatCode="0.00_);[Red]\(0.00\)"/>
    <numFmt numFmtId="193" formatCode="0.0_);[Red]\(0.0\)"/>
    <numFmt numFmtId="194" formatCode="0.000_ "/>
    <numFmt numFmtId="195" formatCode="#,##0_ ;[Red]\-#,##0\ "/>
    <numFmt numFmtId="196" formatCode="#,##0_);[Red]\(#,##0\)"/>
    <numFmt numFmtId="197" formatCode="#,##0.0_);[Red]\(#,##0.0\)"/>
    <numFmt numFmtId="198" formatCode="#,##0.00_);[Red]\(#,##0.00\)"/>
    <numFmt numFmtId="199" formatCode="#,##0.000_);[Red]\(#,##0.000\)"/>
  </numFmts>
  <fonts count="11">
    <font>
      <sz val="10.8"/>
      <name val="ＭＳ 明朝"/>
      <family val="1"/>
    </font>
    <font>
      <b/>
      <sz val="10.8"/>
      <name val="ＭＳ 明朝"/>
      <family val="1"/>
    </font>
    <font>
      <i/>
      <sz val="10.8"/>
      <name val="ＭＳ 明朝"/>
      <family val="1"/>
    </font>
    <font>
      <b/>
      <i/>
      <sz val="10.8"/>
      <name val="ＭＳ 明朝"/>
      <family val="1"/>
    </font>
    <font>
      <sz val="21.6"/>
      <name val="ＭＳ 明朝"/>
      <family val="1"/>
    </font>
    <font>
      <sz val="10.3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u val="single"/>
      <sz val="10.8"/>
      <color indexed="12"/>
      <name val="ＭＳ 明朝"/>
      <family val="1"/>
    </font>
    <font>
      <u val="single"/>
      <sz val="10.8"/>
      <color indexed="36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5" fillId="0" borderId="0" xfId="0" applyNumberFormat="1" applyFont="1" applyAlignment="1">
      <alignment vertical="center"/>
    </xf>
    <xf numFmtId="0" fontId="0" fillId="0" borderId="0" xfId="0" applyNumberFormat="1" applyAlignment="1">
      <alignment/>
    </xf>
    <xf numFmtId="0" fontId="7" fillId="0" borderId="0" xfId="0" applyNumberFormat="1" applyFont="1" applyAlignment="1">
      <alignment vertical="center"/>
    </xf>
    <xf numFmtId="0" fontId="7" fillId="0" borderId="0" xfId="0" applyNumberFormat="1" applyFont="1" applyAlignment="1">
      <alignment/>
    </xf>
    <xf numFmtId="0" fontId="7" fillId="0" borderId="0" xfId="0" applyNumberFormat="1" applyFont="1" applyAlignment="1">
      <alignment horizontal="right"/>
    </xf>
    <xf numFmtId="0" fontId="7" fillId="0" borderId="1" xfId="0" applyNumberFormat="1" applyFont="1" applyBorder="1" applyAlignment="1">
      <alignment horizontal="center" vertical="center"/>
    </xf>
    <xf numFmtId="185" fontId="7" fillId="0" borderId="0" xfId="0" applyNumberFormat="1" applyFont="1" applyBorder="1" applyAlignment="1">
      <alignment vertical="center"/>
    </xf>
    <xf numFmtId="0" fontId="7" fillId="0" borderId="2" xfId="0" applyNumberFormat="1" applyFont="1" applyBorder="1" applyAlignment="1">
      <alignment horizontal="distributed" vertical="center"/>
    </xf>
    <xf numFmtId="0" fontId="7" fillId="0" borderId="3" xfId="0" applyNumberFormat="1" applyFont="1" applyBorder="1" applyAlignment="1">
      <alignment horizontal="distributed" vertical="center"/>
    </xf>
    <xf numFmtId="0" fontId="7" fillId="0" borderId="4" xfId="0" applyNumberFormat="1" applyFont="1" applyBorder="1" applyAlignment="1">
      <alignment horizontal="distributed" vertical="center"/>
    </xf>
    <xf numFmtId="0" fontId="7" fillId="0" borderId="0" xfId="0" applyFont="1" applyAlignment="1">
      <alignment/>
    </xf>
    <xf numFmtId="0" fontId="7" fillId="0" borderId="5" xfId="0" applyNumberFormat="1" applyFont="1" applyBorder="1" applyAlignment="1">
      <alignment horizontal="right"/>
    </xf>
    <xf numFmtId="0" fontId="7" fillId="0" borderId="6" xfId="0" applyNumberFormat="1" applyFont="1" applyBorder="1" applyAlignment="1">
      <alignment horizontal="distributed" vertical="center"/>
    </xf>
    <xf numFmtId="38" fontId="7" fillId="0" borderId="0" xfId="17" applyFont="1" applyBorder="1" applyAlignment="1">
      <alignment vertical="center"/>
    </xf>
    <xf numFmtId="38" fontId="7" fillId="0" borderId="0" xfId="17" applyFont="1" applyAlignment="1">
      <alignment/>
    </xf>
    <xf numFmtId="0" fontId="0" fillId="0" borderId="0" xfId="0" applyBorder="1" applyAlignment="1">
      <alignment/>
    </xf>
    <xf numFmtId="196" fontId="7" fillId="0" borderId="0" xfId="17" applyNumberFormat="1" applyFont="1" applyBorder="1" applyAlignment="1">
      <alignment vertical="center"/>
    </xf>
    <xf numFmtId="196" fontId="7" fillId="0" borderId="7" xfId="17" applyNumberFormat="1" applyFont="1" applyBorder="1" applyAlignment="1">
      <alignment vertical="center"/>
    </xf>
    <xf numFmtId="196" fontId="7" fillId="0" borderId="8" xfId="17" applyNumberFormat="1" applyFont="1" applyBorder="1" applyAlignment="1">
      <alignment horizontal="right" vertical="center"/>
    </xf>
    <xf numFmtId="197" fontId="7" fillId="0" borderId="0" xfId="0" applyNumberFormat="1" applyFont="1" applyBorder="1" applyAlignment="1">
      <alignment vertical="center"/>
    </xf>
    <xf numFmtId="197" fontId="7" fillId="0" borderId="7" xfId="0" applyNumberFormat="1" applyFont="1" applyBorder="1" applyAlignment="1">
      <alignment vertical="center"/>
    </xf>
    <xf numFmtId="0" fontId="7" fillId="0" borderId="9" xfId="0" applyNumberFormat="1" applyFont="1" applyBorder="1" applyAlignment="1">
      <alignment horizontal="center" vertical="center"/>
    </xf>
    <xf numFmtId="196" fontId="7" fillId="0" borderId="8" xfId="0" applyNumberFormat="1" applyFont="1" applyBorder="1" applyAlignment="1">
      <alignment horizontal="right" vertical="center"/>
    </xf>
    <xf numFmtId="196" fontId="7" fillId="0" borderId="0" xfId="17" applyNumberFormat="1" applyFont="1" applyBorder="1" applyAlignment="1">
      <alignment horizontal="right" vertical="center"/>
    </xf>
    <xf numFmtId="0" fontId="10" fillId="0" borderId="10" xfId="0" applyNumberFormat="1" applyFont="1" applyBorder="1" applyAlignment="1">
      <alignment horizontal="center" vertical="center" textRotation="255"/>
    </xf>
    <xf numFmtId="0" fontId="10" fillId="0" borderId="11" xfId="0" applyNumberFormat="1" applyFont="1" applyBorder="1" applyAlignment="1">
      <alignment horizontal="center" vertical="center" textRotation="255"/>
    </xf>
    <xf numFmtId="0" fontId="10" fillId="0" borderId="12" xfId="0" applyNumberFormat="1" applyFont="1" applyBorder="1" applyAlignment="1">
      <alignment horizontal="center" vertical="center" textRotation="255"/>
    </xf>
    <xf numFmtId="0" fontId="7" fillId="0" borderId="5" xfId="0" applyNumberFormat="1" applyFont="1" applyBorder="1" applyAlignment="1">
      <alignment horizontal="center" vertical="center"/>
    </xf>
    <xf numFmtId="0" fontId="7" fillId="0" borderId="13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/>
    </xf>
    <xf numFmtId="0" fontId="7" fillId="0" borderId="15" xfId="0" applyNumberFormat="1" applyFont="1" applyBorder="1" applyAlignment="1">
      <alignment horizontal="center" vertical="center"/>
    </xf>
    <xf numFmtId="0" fontId="7" fillId="0" borderId="16" xfId="0" applyNumberFormat="1" applyFont="1" applyBorder="1" applyAlignment="1">
      <alignment horizontal="center" vertical="center"/>
    </xf>
    <xf numFmtId="0" fontId="7" fillId="0" borderId="17" xfId="0" applyNumberFormat="1" applyFont="1" applyBorder="1" applyAlignment="1">
      <alignment horizontal="center" vertical="center"/>
    </xf>
    <xf numFmtId="0" fontId="7" fillId="0" borderId="18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 textRotation="255"/>
    </xf>
    <xf numFmtId="0" fontId="7" fillId="0" borderId="11" xfId="0" applyNumberFormat="1" applyFont="1" applyBorder="1" applyAlignment="1">
      <alignment horizontal="center" vertical="center" textRotation="255"/>
    </xf>
    <xf numFmtId="0" fontId="7" fillId="0" borderId="15" xfId="0" applyNumberFormat="1" applyFont="1" applyBorder="1" applyAlignment="1">
      <alignment horizontal="center" vertical="center" textRotation="255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showGridLines="0" tabSelected="1" workbookViewId="0" topLeftCell="A1">
      <selection activeCell="A15" sqref="A15:A20"/>
    </sheetView>
  </sheetViews>
  <sheetFormatPr defaultColWidth="8.796875" defaultRowHeight="12.75"/>
  <cols>
    <col min="1" max="1" width="9.69921875" style="0" customWidth="1"/>
    <col min="2" max="2" width="18.69921875" style="0" customWidth="1"/>
    <col min="3" max="3" width="15.69921875" style="0" customWidth="1"/>
    <col min="4" max="4" width="8.69921875" style="0" customWidth="1"/>
    <col min="5" max="5" width="15.69921875" style="0" customWidth="1"/>
    <col min="6" max="6" width="8.69921875" style="0" customWidth="1"/>
    <col min="7" max="7" width="15.69921875" style="0" customWidth="1"/>
    <col min="8" max="8" width="8.69921875" style="0" customWidth="1"/>
  </cols>
  <sheetData>
    <row r="1" spans="1:8" ht="25.5">
      <c r="A1" s="1" t="s">
        <v>12</v>
      </c>
      <c r="B1" s="2"/>
      <c r="C1" s="2"/>
      <c r="D1" s="2"/>
      <c r="E1" s="2"/>
      <c r="F1" s="2"/>
      <c r="G1" s="2"/>
      <c r="H1" s="2"/>
    </row>
    <row r="2" spans="1:8" ht="14.25" thickBot="1">
      <c r="A2" s="3" t="s">
        <v>9</v>
      </c>
      <c r="B2" s="4"/>
      <c r="C2" s="4"/>
      <c r="D2" s="4"/>
      <c r="G2" s="4"/>
      <c r="H2" s="5" t="s">
        <v>8</v>
      </c>
    </row>
    <row r="3" spans="1:9" ht="13.5">
      <c r="A3" s="28" t="s">
        <v>10</v>
      </c>
      <c r="B3" s="29"/>
      <c r="C3" s="32" t="s">
        <v>13</v>
      </c>
      <c r="D3" s="34"/>
      <c r="E3" s="32" t="s">
        <v>18</v>
      </c>
      <c r="F3" s="34"/>
      <c r="G3" s="32" t="s">
        <v>21</v>
      </c>
      <c r="H3" s="33"/>
      <c r="I3" s="16"/>
    </row>
    <row r="4" spans="1:8" ht="13.5">
      <c r="A4" s="30"/>
      <c r="B4" s="31"/>
      <c r="C4" s="6" t="s">
        <v>11</v>
      </c>
      <c r="D4" s="22" t="s">
        <v>0</v>
      </c>
      <c r="E4" s="6" t="s">
        <v>11</v>
      </c>
      <c r="F4" s="22" t="s">
        <v>0</v>
      </c>
      <c r="G4" s="6" t="s">
        <v>11</v>
      </c>
      <c r="H4" s="6" t="s">
        <v>0</v>
      </c>
    </row>
    <row r="5" spans="1:11" ht="18" customHeight="1">
      <c r="A5" s="35" t="s">
        <v>6</v>
      </c>
      <c r="B5" s="13" t="s">
        <v>1</v>
      </c>
      <c r="C5" s="17">
        <f aca="true" t="shared" si="0" ref="C5:H5">SUM(C6:C14)</f>
        <v>39580383</v>
      </c>
      <c r="D5" s="20">
        <f t="shared" si="0"/>
        <v>100</v>
      </c>
      <c r="E5" s="17">
        <f t="shared" si="0"/>
        <v>38887454</v>
      </c>
      <c r="F5" s="20">
        <f t="shared" si="0"/>
        <v>100</v>
      </c>
      <c r="G5" s="17">
        <f t="shared" si="0"/>
        <v>38297256</v>
      </c>
      <c r="H5" s="20">
        <f t="shared" si="0"/>
        <v>100</v>
      </c>
      <c r="J5" s="14"/>
      <c r="K5" s="7"/>
    </row>
    <row r="6" spans="1:11" ht="13.5">
      <c r="A6" s="36"/>
      <c r="B6" s="8" t="s">
        <v>17</v>
      </c>
      <c r="C6" s="17">
        <v>15438683</v>
      </c>
      <c r="D6" s="20">
        <f>ROUND(C6/C$5*100,3)</f>
        <v>39</v>
      </c>
      <c r="E6" s="17">
        <v>14803986</v>
      </c>
      <c r="F6" s="20">
        <f>ROUND(E6/E$5*100,3)</f>
        <v>38.1</v>
      </c>
      <c r="G6" s="17">
        <v>15138354</v>
      </c>
      <c r="H6" s="20">
        <f>ROUND(G6/G$5*100,3)</f>
        <v>39.5</v>
      </c>
      <c r="J6" s="14"/>
      <c r="K6" s="7"/>
    </row>
    <row r="7" spans="1:11" ht="13.5">
      <c r="A7" s="36"/>
      <c r="B7" s="8" t="s">
        <v>22</v>
      </c>
      <c r="C7" s="17">
        <v>4280116</v>
      </c>
      <c r="D7" s="20">
        <f>ROUND(C7/C$5*100,3)</f>
        <v>10.8</v>
      </c>
      <c r="E7" s="17">
        <v>5555774</v>
      </c>
      <c r="F7" s="20">
        <f>ROUND(E7/E$5*100,3)</f>
        <v>14.3</v>
      </c>
      <c r="G7" s="17">
        <v>5508995</v>
      </c>
      <c r="H7" s="20">
        <f>ROUND(G7/G$5*100,3)</f>
        <v>14.4</v>
      </c>
      <c r="J7" s="14"/>
      <c r="K7" s="7"/>
    </row>
    <row r="8" spans="1:11" ht="13.5">
      <c r="A8" s="36"/>
      <c r="B8" s="8" t="s">
        <v>3</v>
      </c>
      <c r="C8" s="17">
        <v>2719100</v>
      </c>
      <c r="D8" s="20">
        <f>ROUND(C8/C$5*100,3)</f>
        <v>6.9</v>
      </c>
      <c r="E8" s="17">
        <v>2872474</v>
      </c>
      <c r="F8" s="20">
        <f>ROUND(E8/E$5*100,3)</f>
        <v>7.4</v>
      </c>
      <c r="G8" s="17">
        <v>2845343</v>
      </c>
      <c r="H8" s="20">
        <f>ROUND(G8/G$5*100,3)</f>
        <v>7.4</v>
      </c>
      <c r="J8" s="14"/>
      <c r="K8" s="7"/>
    </row>
    <row r="9" spans="1:11" ht="13.5">
      <c r="A9" s="36"/>
      <c r="B9" s="8" t="s">
        <v>20</v>
      </c>
      <c r="C9" s="24" t="s">
        <v>16</v>
      </c>
      <c r="D9" s="24" t="s">
        <v>16</v>
      </c>
      <c r="E9" s="17">
        <v>130000</v>
      </c>
      <c r="F9" s="20">
        <f>ROUND(E9/E$5*100,3)</f>
        <v>0.3</v>
      </c>
      <c r="G9" s="24">
        <v>130000</v>
      </c>
      <c r="H9" s="20">
        <f>ROUND(G9/G$5*100,3)</f>
        <v>0.3</v>
      </c>
      <c r="J9" s="14"/>
      <c r="K9" s="7"/>
    </row>
    <row r="10" spans="1:11" ht="13.5">
      <c r="A10" s="36"/>
      <c r="B10" s="8" t="s">
        <v>15</v>
      </c>
      <c r="C10" s="17">
        <f>10069987</f>
        <v>10069987</v>
      </c>
      <c r="D10" s="20">
        <f>ROUND(C10/C$5*100,3)+0.01</f>
        <v>25.5</v>
      </c>
      <c r="E10" s="17">
        <v>8490366</v>
      </c>
      <c r="F10" s="20">
        <f>ROUND(E10/E$5*100,3)+0.01</f>
        <v>21.8</v>
      </c>
      <c r="G10" s="17">
        <v>7382479</v>
      </c>
      <c r="H10" s="20">
        <f>ROUND(G10/G$5*100,3)+0.01</f>
        <v>19.3</v>
      </c>
      <c r="J10" s="14"/>
      <c r="K10" s="7"/>
    </row>
    <row r="11" spans="1:11" ht="13.5">
      <c r="A11" s="36"/>
      <c r="B11" s="8" t="s">
        <v>4</v>
      </c>
      <c r="C11" s="17">
        <v>4836702</v>
      </c>
      <c r="D11" s="20">
        <f>ROUND(C11/C$5*100,3)</f>
        <v>12.2</v>
      </c>
      <c r="E11" s="17">
        <v>4552320</v>
      </c>
      <c r="F11" s="20">
        <f>ROUND(E11/E$5*100,3)</f>
        <v>11.7</v>
      </c>
      <c r="G11" s="17">
        <v>4603904</v>
      </c>
      <c r="H11" s="20">
        <f>ROUND(G11/G$5*100,3)</f>
        <v>12</v>
      </c>
      <c r="J11" s="14"/>
      <c r="K11" s="7"/>
    </row>
    <row r="12" spans="1:11" ht="13.5">
      <c r="A12" s="36"/>
      <c r="B12" s="8" t="s">
        <v>14</v>
      </c>
      <c r="C12" s="17">
        <v>200000</v>
      </c>
      <c r="D12" s="20">
        <f>ROUND(C12/C$5*100,3)</f>
        <v>0.5</v>
      </c>
      <c r="E12" s="17">
        <v>150000</v>
      </c>
      <c r="F12" s="20">
        <f>ROUND(E12/E$5*100,3)</f>
        <v>0.4</v>
      </c>
      <c r="G12" s="17">
        <v>100000</v>
      </c>
      <c r="H12" s="20">
        <f>ROUND(G12/G$5*100,3)</f>
        <v>0.3</v>
      </c>
      <c r="J12" s="14"/>
      <c r="K12" s="7"/>
    </row>
    <row r="13" spans="1:11" ht="13.5">
      <c r="A13" s="36"/>
      <c r="B13" s="8" t="s">
        <v>5</v>
      </c>
      <c r="C13" s="17">
        <v>410308</v>
      </c>
      <c r="D13" s="20">
        <f>ROUND(C13/C$5*100,3)</f>
        <v>1</v>
      </c>
      <c r="E13" s="17">
        <v>375197</v>
      </c>
      <c r="F13" s="20">
        <f>ROUND(E13/E$5*100,3)</f>
        <v>1</v>
      </c>
      <c r="G13" s="17">
        <v>340086</v>
      </c>
      <c r="H13" s="20">
        <f>ROUND(G13/G$5*100,3)</f>
        <v>0.9</v>
      </c>
      <c r="J13" s="14"/>
      <c r="K13" s="7"/>
    </row>
    <row r="14" spans="1:8" ht="13.5">
      <c r="A14" s="37"/>
      <c r="B14" s="9" t="s">
        <v>2</v>
      </c>
      <c r="C14" s="17">
        <f>1625487</f>
        <v>1625487</v>
      </c>
      <c r="D14" s="20">
        <f>ROUND(C14/C$5*100,3)</f>
        <v>4.1</v>
      </c>
      <c r="E14" s="17">
        <v>1957337</v>
      </c>
      <c r="F14" s="20">
        <f>ROUND(E14/E$5*100,3)</f>
        <v>5</v>
      </c>
      <c r="G14" s="17">
        <f>2248095</f>
        <v>2248095</v>
      </c>
      <c r="H14" s="20">
        <f>ROUND(G14/G$5*100,3)</f>
        <v>5.9</v>
      </c>
    </row>
    <row r="15" spans="1:8" ht="18" customHeight="1">
      <c r="A15" s="25" t="s">
        <v>23</v>
      </c>
      <c r="B15" s="13" t="s">
        <v>1</v>
      </c>
      <c r="C15" s="18">
        <f aca="true" t="shared" si="1" ref="C15:H15">SUM(C16:C19)</f>
        <v>27762112</v>
      </c>
      <c r="D15" s="21">
        <f t="shared" si="1"/>
        <v>100</v>
      </c>
      <c r="E15" s="18">
        <f t="shared" si="1"/>
        <v>28434005</v>
      </c>
      <c r="F15" s="21">
        <f t="shared" si="1"/>
        <v>100</v>
      </c>
      <c r="G15" s="18">
        <f t="shared" si="1"/>
        <v>29263537</v>
      </c>
      <c r="H15" s="21">
        <f t="shared" si="1"/>
        <v>100</v>
      </c>
    </row>
    <row r="16" spans="1:8" ht="13.5">
      <c r="A16" s="26"/>
      <c r="B16" s="8" t="s">
        <v>7</v>
      </c>
      <c r="C16" s="17">
        <v>8874719</v>
      </c>
      <c r="D16" s="20">
        <f>ROUND(C16/C$15*100,3)</f>
        <v>32</v>
      </c>
      <c r="E16" s="17">
        <v>8653592</v>
      </c>
      <c r="F16" s="20">
        <f>ROUND(E16/E$15*100,3)+0.1</f>
        <v>30.5</v>
      </c>
      <c r="G16" s="17">
        <v>8437933</v>
      </c>
      <c r="H16" s="20">
        <f>ROUND(G16/G$15*100,3)</f>
        <v>28.8</v>
      </c>
    </row>
    <row r="17" spans="1:8" ht="13.5">
      <c r="A17" s="26"/>
      <c r="B17" s="8" t="s">
        <v>22</v>
      </c>
      <c r="C17" s="17">
        <v>9917498</v>
      </c>
      <c r="D17" s="20">
        <f>ROUND(C17/C$15*100,3)</f>
        <v>35.7</v>
      </c>
      <c r="E17" s="17">
        <v>10439033</v>
      </c>
      <c r="F17" s="20">
        <f>ROUND(E17/E$15*100,3)</f>
        <v>36.7</v>
      </c>
      <c r="G17" s="17">
        <v>10822317</v>
      </c>
      <c r="H17" s="20">
        <f>ROUND(G17/G$15*100,3)</f>
        <v>37</v>
      </c>
    </row>
    <row r="18" spans="1:8" ht="13.5">
      <c r="A18" s="26"/>
      <c r="B18" s="8" t="s">
        <v>3</v>
      </c>
      <c r="C18" s="17">
        <v>8962845</v>
      </c>
      <c r="D18" s="20">
        <f>ROUND(C18/C$15*100,3)</f>
        <v>32.3</v>
      </c>
      <c r="E18" s="17">
        <v>9334780</v>
      </c>
      <c r="F18" s="20">
        <f>ROUND(E18/E$15*100,3)</f>
        <v>32.8</v>
      </c>
      <c r="G18" s="17">
        <v>9684437</v>
      </c>
      <c r="H18" s="20">
        <f>ROUND(G18/G$15*100,3)</f>
        <v>33.1</v>
      </c>
    </row>
    <row r="19" spans="1:8" ht="13.5">
      <c r="A19" s="26"/>
      <c r="B19" s="8" t="s">
        <v>15</v>
      </c>
      <c r="C19" s="17">
        <v>7050</v>
      </c>
      <c r="D19" s="20">
        <f>ROUND(C19/C$15*100,3)</f>
        <v>0</v>
      </c>
      <c r="E19" s="17">
        <v>6600</v>
      </c>
      <c r="F19" s="20">
        <f>ROUND(E19/E$15*100,3)</f>
        <v>0</v>
      </c>
      <c r="G19" s="17">
        <f>6150+312700</f>
        <v>318850</v>
      </c>
      <c r="H19" s="20">
        <f>ROUND(G19/G$15*100,3)</f>
        <v>1.1</v>
      </c>
    </row>
    <row r="20" spans="1:8" ht="14.25" thickBot="1">
      <c r="A20" s="27"/>
      <c r="B20" s="10" t="s">
        <v>2</v>
      </c>
      <c r="C20" s="19" t="s">
        <v>16</v>
      </c>
      <c r="D20" s="23" t="s">
        <v>16</v>
      </c>
      <c r="E20" s="19" t="s">
        <v>16</v>
      </c>
      <c r="F20" s="23" t="s">
        <v>16</v>
      </c>
      <c r="G20" s="19"/>
      <c r="H20" s="23" t="s">
        <v>16</v>
      </c>
    </row>
    <row r="21" spans="1:8" ht="13.5">
      <c r="A21" s="3"/>
      <c r="B21" s="4"/>
      <c r="C21" s="4"/>
      <c r="D21" s="4"/>
      <c r="E21" s="11"/>
      <c r="G21" s="15"/>
      <c r="H21" s="12" t="s">
        <v>19</v>
      </c>
    </row>
  </sheetData>
  <mergeCells count="6">
    <mergeCell ref="A15:A20"/>
    <mergeCell ref="A3:B4"/>
    <mergeCell ref="G3:H3"/>
    <mergeCell ref="C3:D3"/>
    <mergeCell ref="E3:F3"/>
    <mergeCell ref="A5:A14"/>
  </mergeCells>
  <printOptions/>
  <pageMargins left="0.75" right="0.75" top="1" bottom="1" header="0.512" footer="0.51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2005-11-17T06:04:47Z</cp:lastPrinted>
  <dcterms:created xsi:type="dcterms:W3CDTF">2003-03-27T03:55:37Z</dcterms:created>
  <dcterms:modified xsi:type="dcterms:W3CDTF">2007-10-16T00:09:25Z</dcterms:modified>
  <cp:category/>
  <cp:version/>
  <cp:contentType/>
  <cp:contentStatus/>
</cp:coreProperties>
</file>