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defaultThemeVersion="124226"/>
  <bookViews>
    <workbookView xWindow="28680" yWindow="-120" windowWidth="20730" windowHeight="1176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基本情報入力シート!$A$1:$AA$88</definedName>
    <definedName name="_xlnm.Print_Area" localSheetId="1">'別紙様式3-1（処遇改善加算　総括表）'!$A$1:$AL$168</definedName>
    <definedName name="_xlnm.Print_Area" localSheetId="2">'別紙様式3-2（処遇改善加算　個票）'!$A$1:$AF$63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鶴巻 明梨(tsurumaki-akari.2p2)</author>
    <author>作成者</author>
  </authors>
  <commentList>
    <comment ref="G18" author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text>
        <r>
          <rPr>
            <sz val="9"/>
            <color indexed="81"/>
            <rFont val="MS P ゴシック"/>
            <family val="3"/>
            <charset val="128"/>
          </rPr>
          <t>R8.7修正</t>
        </r>
      </text>
    </comment>
    <comment ref="M30" author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W21" author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text>
        <r>
          <rPr>
            <sz val="9"/>
            <color indexed="81"/>
            <rFont val="MS P ゴシック"/>
            <family val="3"/>
            <charset val="128"/>
          </rPr>
          <t xml:space="preserve">R8.7修正
</t>
        </r>
      </text>
    </comment>
    <comment ref="AK163" authorId="2">
      <text>
        <r>
          <rPr>
            <sz val="9"/>
            <color indexed="81"/>
            <rFont val="MS P ゴシック"/>
            <family val="3"/>
            <charset val="128"/>
          </rPr>
          <t>R8.7修正</t>
        </r>
      </text>
    </comment>
    <comment ref="AK165" authorId="2">
      <text>
        <r>
          <rPr>
            <sz val="9"/>
            <color indexed="81"/>
            <rFont val="MS P ゴシック"/>
            <family val="3"/>
            <charset val="128"/>
          </rPr>
          <t xml:space="preserve">R8.7修正
</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text>
        <r>
          <rPr>
            <sz val="9"/>
            <color indexed="81"/>
            <rFont val="MS P ゴシック"/>
            <family val="3"/>
            <charset val="128"/>
          </rPr>
          <t>R7.7修正</t>
        </r>
      </text>
    </comment>
    <comment ref="W12" authorId="1">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<sst xmlns="http://schemas.openxmlformats.org/spreadsheetml/2006/main" count="4320" uniqueCount="2204">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</sst>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200025</xdr:rowOff>
        </xdr:from>
        <xdr:to>
          <xdr:col>2</xdr:col>
          <xdr:colOff>19050</xdr:colOff>
          <xdr:row>98</xdr:row>
          <xdr:rowOff>381000</xdr:rowOff>
        </xdr:to>
        <xdr:sp macro="" textlink="">
          <xdr:nvSpPr>
            <xdr:cNvPr id="15580" name="Check Box 220" hidden="1">
              <a:extLst>
                <a:ext uri="{63B3BB69-23CF-44E3-9099-C40C66FF867C}">
                  <a14:compatExt spid="_x0000_s15580"/>
                </a:ext>
              </a:extLst>
            </xdr:cNvPr>
            <xdr:cNvSpPr/>
          </xdr:nvSpPr>
          <xdr:spPr>
            <a:xfrm>
              <a:off x="0" y="0"/>
              <a:ext cx="0" cy="0"/>
            </a:xfrm>
            <a:prstGeom prst="rect">
              <a:avLst/>
            </a:prstGeom>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Lst>
            </xdr:cNvPr>
            <xdr:cNvSpPr/>
          </xdr:nvSpPr>
          <xdr:spPr>
            <a:xfrm>
              <a:off x="0" y="0"/>
              <a:ext cx="0" cy="0"/>
            </a:xfrm>
            <a:prstGeom prst="rect">
              <a:avLst/>
            </a:prstGeom>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v>0</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B2" sqref="B2"/>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94"/>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00000000000001"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CONCATENATE(M24,P24,Q24)</f>
        <v>－</v>
      </c>
    </row>
    <row r="25" spans="1:31" ht="20.100000000000001"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50000000000003"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3.950000000000003"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3.950000000000003"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3.950000000000003"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3.950000000000003"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3.950000000000003"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3.950000000000003"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3.950000000000003"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3.950000000000003"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3.950000000000003"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3.950000000000003"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3.950000000000003"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3.950000000000003"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3.950000000000003"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3.950000000000003"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3.950000000000003"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3.950000000000003"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3.950000000000003"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3.950000000000003"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3.950000000000003"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3.950000000000003"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3.950000000000003"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3.950000000000003"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3.950000000000003"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3.950000000000003"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3.950000000000003"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3.950000000000003"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3.950000000000003"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3.950000000000003"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3.950000000000003"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3.950000000000003"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3.950000000000003"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3.950000000000003"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3.950000000000003"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3.950000000000003"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3.950000000000003"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3.950000000000003"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3.950000000000003"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3.950000000000003"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3.950000000000003"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3.950000000000003"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3.950000000000003"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3.950000000000003"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3.950000000000003"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3.950000000000003"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50000000000003"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50000000000003"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Height="0" orientation="portrait" r:id="rId1"/>
  <headerFooter>
    <oddHeader>&amp;F</oddHeader>
    <oddFooter>&amp;A&amp;RPage &amp;P</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95" zoomScaleNormal="120" zoomScaleSheetLayoutView="13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
      </c>
      <c r="M13" s="828"/>
      <c r="N13" s="828"/>
      <c r="O13" s="828"/>
      <c r="P13" s="828"/>
      <c r="Q13" s="828"/>
      <c r="R13" s="828"/>
      <c r="S13" s="828"/>
      <c r="T13" s="828"/>
      <c r="U13" s="828"/>
      <c r="V13" s="827" t="s">
        <v>18</v>
      </c>
      <c r="W13" s="827"/>
      <c r="X13" s="827"/>
      <c r="Y13" s="827"/>
      <c r="Z13" s="828" t="str">
        <f>IF(基本情報入力シート!M32="","",基本情報入力シート!M32)</f>
        <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0</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0</v>
      </c>
      <c r="X20" s="798"/>
      <c r="Y20" s="798"/>
      <c r="Z20" s="798"/>
      <c r="AA20" s="798"/>
      <c r="AB20" s="799"/>
      <c r="AC20" s="195" t="s">
        <v>41</v>
      </c>
      <c r="AD20" s="123" t="s">
        <v>42</v>
      </c>
      <c r="AE20" s="755" t="str">
        <f>IF(H7="", "", IFERROR(IF(W21&gt;=W20,"○","×"),""))</f>
        <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0</v>
      </c>
      <c r="R26" s="702"/>
      <c r="S26" s="702"/>
      <c r="T26" s="702"/>
      <c r="U26" s="702"/>
      <c r="V26" s="703"/>
      <c r="W26" s="218" t="s">
        <v>41</v>
      </c>
      <c r="X26" s="219" t="s">
        <v>42</v>
      </c>
      <c r="Y26" s="755" t="str">
        <f>IF(H7="", "", IF(Q30="","",IF(Q26="","",IF(Q26&gt;=Q30,"○","×"))))</f>
        <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0</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c r="U50" s="848"/>
      <c r="V50" s="848"/>
      <c r="W50" s="848"/>
      <c r="X50" s="849"/>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0</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c r="U55" s="841"/>
      <c r="V55" s="841"/>
      <c r="W55" s="841"/>
      <c r="X55" s="842"/>
      <c r="Y55" s="243" t="s">
        <v>41</v>
      </c>
      <c r="Z55" s="124"/>
      <c r="AA55" s="244" t="s">
        <v>53</v>
      </c>
      <c r="AB55" s="789">
        <f>IFERROR(T56/T54*100,0)</f>
        <v>0</v>
      </c>
      <c r="AC55" s="790"/>
      <c r="AD55" s="791"/>
      <c r="AE55" s="245" t="s">
        <v>54</v>
      </c>
      <c r="AF55" s="246" t="s">
        <v>55</v>
      </c>
      <c r="AG55" s="124" t="s">
        <v>42</v>
      </c>
      <c r="AH55" s="197" t="str">
        <f>IF(T54=0,"",(IF(AND(AB55&gt;=200/3,T56&lt;=T55),"○","×")))</f>
        <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0</v>
      </c>
      <c r="AN112" s="888">
        <f>COUNTIF(AM112:AM115, TRUE)</f>
        <v>0</v>
      </c>
      <c r="AO112" s="512"/>
      <c r="AP112" s="329"/>
      <c r="AQ112" s="603" t="str">
        <f>IF(AI105="該当",  "！この区分（４項目）から２つ以上の取組が選択されていません。",  "！この区分（４項目）から１つ以上の取組が選択されていません。")</f>
        <v>！この区分（４項目）から１つ以上の取組が選択されていません。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0</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0</v>
      </c>
      <c r="AN116" s="888">
        <f>COUNTIF(AM116:AM119, TRUE)</f>
        <v>0</v>
      </c>
      <c r="AO116" s="512"/>
      <c r="AP116" s="329"/>
      <c r="AQ116" s="603" t="str">
        <f>IF(AI105="該当", "！この区分（４項目）から２つ以上の取組が選択されていません。",  "！この区分（４項目）から１つ以上の取組が選択されていません。")</f>
        <v>！この区分（４項目）から１つ以上の取組が選択されていません。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0</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0</v>
      </c>
      <c r="AN120" s="888">
        <f>COUNTIF(AM120:AM123, TRUE)</f>
        <v>0</v>
      </c>
      <c r="AO120" s="512"/>
      <c r="AP120" s="329"/>
      <c r="AQ120" s="603" t="str">
        <f>IF(AI105="該当", "！この区分（４項目）から２つ以上の取組が選択されていません。",  "！この区分（４項目）から１つ以上の取組が選択されていません。")</f>
        <v>！この区分（４項目）から１つ以上の取組が選択されていません。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0</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0</v>
      </c>
      <c r="AN124" s="888">
        <f>COUNTIF(AM124:AM127, TRUE)</f>
        <v>0</v>
      </c>
      <c r="AO124" s="512"/>
      <c r="AP124" s="329"/>
      <c r="AQ124" s="603" t="str">
        <f>IF(AI105="該当", "！この区分（４項目）から２つ以上の取組が選択されていません。",  "！この区分（４項目）から１つ以上の取組が選択されていません。")</f>
        <v>！この区分（４項目）から１つ以上の取組が選択されていません。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0</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0</v>
      </c>
      <c r="AN128" s="888">
        <f>COUNTIF(AM128:AM135, TRUE)</f>
        <v>0</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！この区分（８項目）から２つ以上の取組が選択されていません。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0</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0</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0</v>
      </c>
      <c r="AN136" s="888">
        <f>COUNTIF(AM136:AM139,TRUE)</f>
        <v>0</v>
      </c>
      <c r="AO136" s="512"/>
      <c r="AP136" s="329"/>
      <c r="AQ136" s="603" t="str">
        <f>IF(AI105="該当", "！この区分（４項目）から２つ以上の取組が選択されていません。",  "！この区分（４項目）から１つ以上の取組が選択されていません。")</f>
        <v>！この区分（４項目）から１つ以上の取組が選択されていません。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0</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c r="F149" s="868"/>
      <c r="G149" s="361" t="s">
        <v>95</v>
      </c>
      <c r="H149" s="867"/>
      <c r="I149" s="868"/>
      <c r="J149" s="361" t="s">
        <v>96</v>
      </c>
      <c r="K149" s="867"/>
      <c r="L149" s="868"/>
      <c r="M149" s="361" t="s">
        <v>97</v>
      </c>
      <c r="N149" s="359"/>
      <c r="O149" s="869" t="s">
        <v>3</v>
      </c>
      <c r="P149" s="869"/>
      <c r="Q149" s="869"/>
      <c r="R149" s="864" t="str">
        <f>IF(H7="","",H7)</f>
        <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
      </c>
      <c r="U150" s="866"/>
      <c r="V150" s="866"/>
      <c r="W150" s="866"/>
      <c r="X150" s="866"/>
      <c r="Y150" s="865" t="s">
        <v>14</v>
      </c>
      <c r="Z150" s="865"/>
      <c r="AA150" s="866" t="str">
        <f>IF(基本情報入力シート!M28="", "", 基本情報入力シート!M28)</f>
        <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oddHeader>&amp;F</oddHeader>
    <oddFooter>&amp;A&amp;RPage &amp;P</oddFooter>
  </headerFooter>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200025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0</v>
      </c>
      <c r="O5" s="133" t="s">
        <v>41</v>
      </c>
      <c r="P5" s="134"/>
      <c r="Q5" s="134"/>
      <c r="R5" s="431"/>
      <c r="S5" s="431"/>
      <c r="T5" s="431"/>
      <c r="U5" s="431"/>
      <c r="V5" s="431"/>
      <c r="W5" s="975" t="s">
        <v>2143</v>
      </c>
      <c r="X5" s="1006" t="s">
        <v>2116</v>
      </c>
      <c r="Y5" s="753"/>
      <c r="Z5" s="753"/>
      <c r="AA5" s="1007"/>
      <c r="AB5" s="135">
        <f>SUM(W:X)</f>
        <v>0</v>
      </c>
      <c r="AC5" s="976" t="str">
        <f>IF(AB6=0, "", IF(AB5&gt;=AB6,"○","×"))</f>
        <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SUM(S:S,AA:AA )</f>
        <v>0</v>
      </c>
      <c r="O6" s="133" t="s">
        <v>41</v>
      </c>
      <c r="P6" s="134"/>
      <c r="Q6" s="134"/>
      <c r="R6" s="134"/>
      <c r="S6" s="134"/>
      <c r="T6" s="137"/>
      <c r="U6" s="137"/>
      <c r="V6" s="137"/>
      <c r="W6" s="975"/>
      <c r="X6" s="1006" t="s">
        <v>2145</v>
      </c>
      <c r="Y6" s="753"/>
      <c r="Z6" s="753"/>
      <c r="AA6" s="1007"/>
      <c r="AB6" s="138">
        <f>SUM(AI:AI)</f>
        <v>0</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0</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
      </c>
      <c r="C14" s="953"/>
      <c r="D14" s="953"/>
      <c r="E14" s="953"/>
      <c r="F14" s="953"/>
      <c r="G14" s="953"/>
      <c r="H14" s="953"/>
      <c r="I14" s="9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955"/>
      <c r="R14" s="956"/>
      <c r="S14" s="152" t="str">
        <f>IFERROR(ROUNDDOWN(Q14*VLOOKUP(N14,【参考】数式用!$AR$2:$AW$48,MATCH(P14,【参考】数式用!$AT$4:$AW$4)+2,FALSE)*0.5, 0), "")</f>
        <v/>
      </c>
      <c r="T14" s="529"/>
      <c r="U14" s="153" t="str">
        <f>IFERROR(IF(AG14&lt;&gt;"",Q14*VLOOKUP(N14,【参考】数式用!$AG$2:$AL$48,MATCH(P14,【参考】数式用!$AI$4:$AL$4,0)+2,0), ""), "")</f>
        <v/>
      </c>
      <c r="V14" s="41"/>
      <c r="W14" s="948"/>
      <c r="X14" s="949"/>
      <c r="Y14" s="40"/>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
      </c>
      <c r="C15" s="913"/>
      <c r="D15" s="913"/>
      <c r="E15" s="913"/>
      <c r="F15" s="913"/>
      <c r="G15" s="913"/>
      <c r="H15" s="913"/>
      <c r="I15" s="9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37"/>
      <c r="R15" s="938"/>
      <c r="S15" s="158" t="str">
        <f>IFERROR(ROUNDDOWN(Q15*VLOOKUP(N15,【参考】数式用!$AR$2:$AW$48,MATCH(P15,【参考】数式用!$AT$4:$AW$4)+2,FALSE)*0.5, 0), "")</f>
        <v/>
      </c>
      <c r="T15" s="530"/>
      <c r="U15" s="160" t="str">
        <f>IFERROR(IF(AG15&lt;&gt;"",Q15*VLOOKUP(N15,【参考】数式用!$AG$2:$AL$48,MATCH(P15,【参考】数式用!$AI$4:$AL$4,0)+2,0), ""), "")</f>
        <v/>
      </c>
      <c r="V15" s="42"/>
      <c r="W15" s="935"/>
      <c r="X15" s="936"/>
      <c r="Y15" s="43"/>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906"/>
      <c r="AO15" s="906"/>
    </row>
    <row r="16" spans="1:41" ht="30" customHeight="1">
      <c r="A16" s="157">
        <v>3</v>
      </c>
      <c r="B16" s="912" t="str">
        <f>IF(基本情報入力シート!C41="","",基本情報入力シート!C41)</f>
        <v/>
      </c>
      <c r="C16" s="913"/>
      <c r="D16" s="913"/>
      <c r="E16" s="913"/>
      <c r="F16" s="913"/>
      <c r="G16" s="913"/>
      <c r="H16" s="913"/>
      <c r="I16" s="9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37"/>
      <c r="R16" s="938"/>
      <c r="S16" s="158" t="str">
        <f>IFERROR(ROUNDDOWN(Q16*VLOOKUP(N16,【参考】数式用!$AR$2:$AW$48,MATCH(P16,【参考】数式用!$AT$4:$AW$4)+2,FALSE)*0.5, 0), "")</f>
        <v/>
      </c>
      <c r="T16" s="530"/>
      <c r="U16" s="160" t="str">
        <f>IFERROR(IF(AG16&lt;&gt;"",Q16*VLOOKUP(N16,【参考】数式用!$AG$2:$AL$48,MATCH(P16,【参考】数式用!$AI$4:$AL$4,0)+2,0), ""), "")</f>
        <v/>
      </c>
      <c r="V16" s="42"/>
      <c r="W16" s="935"/>
      <c r="X16" s="936"/>
      <c r="Y16" s="43"/>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
      </c>
      <c r="C17" s="913"/>
      <c r="D17" s="913"/>
      <c r="E17" s="913"/>
      <c r="F17" s="913"/>
      <c r="G17" s="913"/>
      <c r="H17" s="913"/>
      <c r="I17" s="9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37"/>
      <c r="R17" s="938"/>
      <c r="S17" s="158" t="str">
        <f>IFERROR(ROUNDDOWN(Q17*VLOOKUP(N17,【参考】数式用!$AR$2:$AW$48,MATCH(P17,【参考】数式用!$AT$4:$AW$4)+2,FALSE)*0.5, 0), "")</f>
        <v/>
      </c>
      <c r="T17" s="531"/>
      <c r="U17" s="160" t="str">
        <f>IFERROR(IF(AG17&lt;&gt;"",Q17*VLOOKUP(N17,【参考】数式用!$AG$2:$AL$48,MATCH(P17,【参考】数式用!$AI$4:$AL$4,0)+2,0), ""), "")</f>
        <v/>
      </c>
      <c r="V17" s="42"/>
      <c r="W17" s="935"/>
      <c r="X17" s="936"/>
      <c r="Y17" s="43"/>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
      </c>
      <c r="C18" s="913"/>
      <c r="D18" s="913"/>
      <c r="E18" s="913"/>
      <c r="F18" s="913"/>
      <c r="G18" s="913"/>
      <c r="H18" s="913"/>
      <c r="I18" s="9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37"/>
      <c r="R18" s="938"/>
      <c r="S18" s="158" t="str">
        <f>IFERROR(ROUNDDOWN(Q18*VLOOKUP(N18,【参考】数式用!$AR$2:$AW$48,MATCH(P18,【参考】数式用!$AT$4:$AW$4)+2,FALSE)*0.5, 0), "")</f>
        <v/>
      </c>
      <c r="T18" s="530"/>
      <c r="U18" s="160" t="str">
        <f>IFERROR(IF(AG18&lt;&gt;"",Q18*VLOOKUP(N18,【参考】数式用!$AG$2:$AL$48,MATCH(P18,【参考】数式用!$AI$4:$AL$4,0)+2,0), ""), "")</f>
        <v/>
      </c>
      <c r="V18" s="42"/>
      <c r="W18" s="935"/>
      <c r="X18" s="936"/>
      <c r="Y18" s="43"/>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906"/>
      <c r="AO18" s="906"/>
    </row>
    <row r="19" spans="1:46" ht="30" customHeight="1">
      <c r="A19" s="157">
        <v>6</v>
      </c>
      <c r="B19" s="912" t="str">
        <f>IF(基本情報入力シート!C44="","",基本情報入力シート!C44)</f>
        <v/>
      </c>
      <c r="C19" s="913"/>
      <c r="D19" s="913"/>
      <c r="E19" s="913"/>
      <c r="F19" s="913"/>
      <c r="G19" s="913"/>
      <c r="H19" s="913"/>
      <c r="I19" s="9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37"/>
      <c r="R19" s="938"/>
      <c r="S19" s="158" t="str">
        <f>IFERROR(ROUNDDOWN(Q19*VLOOKUP(N19,【参考】数式用!$AR$2:$AW$48,MATCH(P19,【参考】数式用!$AT$4:$AW$4)+2,FALSE)*0.5, 0), "")</f>
        <v/>
      </c>
      <c r="T19" s="530"/>
      <c r="U19" s="160" t="str">
        <f>IFERROR(IF(AG19&lt;&gt;"",Q19*VLOOKUP(N19,【参考】数式用!$AG$2:$AL$48,MATCH(P19,【参考】数式用!$AI$4:$AL$4,0)+2,0), ""), "")</f>
        <v/>
      </c>
      <c r="V19" s="42"/>
      <c r="W19" s="935"/>
      <c r="X19" s="936"/>
      <c r="Y19" s="43"/>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906"/>
      <c r="AO19" s="906"/>
    </row>
    <row r="20" spans="1:46" ht="30" customHeight="1">
      <c r="A20" s="157">
        <v>7</v>
      </c>
      <c r="B20" s="912" t="str">
        <f>IF(基本情報入力シート!C45="","",基本情報入力シート!C45)</f>
        <v/>
      </c>
      <c r="C20" s="913"/>
      <c r="D20" s="913"/>
      <c r="E20" s="913"/>
      <c r="F20" s="913"/>
      <c r="G20" s="913"/>
      <c r="H20" s="913"/>
      <c r="I20" s="9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37"/>
      <c r="R20" s="938"/>
      <c r="S20" s="158" t="str">
        <f>IFERROR(ROUNDDOWN(Q20*VLOOKUP(N20,【参考】数式用!$AR$2:$AW$48,MATCH(P20,【参考】数式用!$AT$4:$AW$4)+2,FALSE)*0.5, 0), "")</f>
        <v/>
      </c>
      <c r="T20" s="531"/>
      <c r="U20" s="160" t="str">
        <f>IFERROR(IF(AG20&lt;&gt;"",Q20*VLOOKUP(N20,【参考】数式用!$AG$2:$AL$48,MATCH(P20,【参考】数式用!$AI$4:$AL$4,0)+2,0), ""), "")</f>
        <v/>
      </c>
      <c r="V20" s="42"/>
      <c r="W20" s="935"/>
      <c r="X20" s="936"/>
      <c r="Y20" s="43"/>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906"/>
      <c r="AO20" s="906"/>
    </row>
    <row r="21" spans="1:46" ht="30" customHeight="1">
      <c r="A21" s="157">
        <v>8</v>
      </c>
      <c r="B21" s="912" t="str">
        <f>IF(基本情報入力シート!C46="","",基本情報入力シート!C46)</f>
        <v/>
      </c>
      <c r="C21" s="913"/>
      <c r="D21" s="913"/>
      <c r="E21" s="913"/>
      <c r="F21" s="913"/>
      <c r="G21" s="913"/>
      <c r="H21" s="913"/>
      <c r="I21" s="9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37"/>
      <c r="R21" s="938"/>
      <c r="S21" s="158" t="str">
        <f>IFERROR(ROUNDDOWN(Q21*VLOOKUP(N21,【参考】数式用!$AR$2:$AW$48,MATCH(P21,【参考】数式用!$AT$4:$AW$4)+2,FALSE)*0.5, 0), "")</f>
        <v/>
      </c>
      <c r="T21" s="530"/>
      <c r="U21" s="160" t="str">
        <f>IFERROR(IF(AG21&lt;&gt;"",Q21*VLOOKUP(N21,【参考】数式用!$AG$2:$AL$48,MATCH(P21,【参考】数式用!$AI$4:$AL$4,0)+2,0), ""), "")</f>
        <v/>
      </c>
      <c r="V21" s="42"/>
      <c r="W21" s="935"/>
      <c r="X21" s="936"/>
      <c r="Y21" s="43"/>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
      </c>
      <c r="C22" s="913"/>
      <c r="D22" s="913"/>
      <c r="E22" s="913"/>
      <c r="F22" s="913"/>
      <c r="G22" s="913"/>
      <c r="H22" s="913"/>
      <c r="I22" s="9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37"/>
      <c r="R22" s="938"/>
      <c r="S22" s="158" t="str">
        <f>IFERROR(ROUNDDOWN(Q22*VLOOKUP(N22,【参考】数式用!$AR$2:$AW$48,MATCH(P22,【参考】数式用!$AT$4:$AW$4)+2,FALSE)*0.5, 0), "")</f>
        <v/>
      </c>
      <c r="T22" s="530"/>
      <c r="U22" s="160" t="str">
        <f>IFERROR(IF(AG22&lt;&gt;"",Q22*VLOOKUP(N22,【参考】数式用!$AG$2:$AL$48,MATCH(P22,【参考】数式用!$AI$4:$AL$4,0)+2,0), ""), "")</f>
        <v/>
      </c>
      <c r="V22" s="42"/>
      <c r="W22" s="935"/>
      <c r="X22" s="936"/>
      <c r="Y22" s="43"/>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12" t="str">
        <f>IF(基本情報入力シート!C48="","",基本情報入力シート!C48)</f>
        <v/>
      </c>
      <c r="C23" s="913"/>
      <c r="D23" s="913"/>
      <c r="E23" s="913"/>
      <c r="F23" s="913"/>
      <c r="G23" s="913"/>
      <c r="H23" s="913"/>
      <c r="I23" s="9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37"/>
      <c r="R23" s="938"/>
      <c r="S23" s="158" t="str">
        <f>IFERROR(ROUNDDOWN(Q23*VLOOKUP(N23,【参考】数式用!$AR$2:$AW$48,MATCH(P23,【参考】数式用!$AT$4:$AW$4)+2,FALSE)*0.5, 0), "")</f>
        <v/>
      </c>
      <c r="T23" s="531"/>
      <c r="U23" s="160" t="str">
        <f>IFERROR(IF(AG23&lt;&gt;"",Q23*VLOOKUP(N23,【参考】数式用!$AG$2:$AL$48,MATCH(P23,【参考】数式用!$AI$4:$AL$4,0)+2,0), ""), "")</f>
        <v/>
      </c>
      <c r="V23" s="42"/>
      <c r="W23" s="935"/>
      <c r="X23" s="936"/>
      <c r="Y23" s="43"/>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12" t="str">
        <f>IF(基本情報入力シート!C49="","",基本情報入力シート!C49)</f>
        <v/>
      </c>
      <c r="C24" s="913"/>
      <c r="D24" s="913"/>
      <c r="E24" s="913"/>
      <c r="F24" s="913"/>
      <c r="G24" s="913"/>
      <c r="H24" s="913"/>
      <c r="I24" s="9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37"/>
      <c r="R24" s="938"/>
      <c r="S24" s="158" t="str">
        <f>IFERROR(ROUNDDOWN(Q24*VLOOKUP(N24,【参考】数式用!$AR$2:$AW$48,MATCH(P24,【参考】数式用!$AT$4:$AW$4)+2,FALSE)*0.5, 0), "")</f>
        <v/>
      </c>
      <c r="T24" s="530"/>
      <c r="U24" s="160" t="str">
        <f>IFERROR(IF(AG24&lt;&gt;"",Q24*VLOOKUP(N24,【参考】数式用!$AG$2:$AL$48,MATCH(P24,【参考】数式用!$AI$4:$AL$4,0)+2,0), ""), "")</f>
        <v/>
      </c>
      <c r="V24" s="42"/>
      <c r="W24" s="935"/>
      <c r="X24" s="936"/>
      <c r="Y24" s="43"/>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12" t="str">
        <f>IF(基本情報入力シート!C50="","",基本情報入力シート!C50)</f>
        <v/>
      </c>
      <c r="C25" s="913"/>
      <c r="D25" s="913"/>
      <c r="E25" s="913"/>
      <c r="F25" s="913"/>
      <c r="G25" s="913"/>
      <c r="H25" s="913"/>
      <c r="I25" s="9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37"/>
      <c r="R25" s="938"/>
      <c r="S25" s="158" t="str">
        <f>IFERROR(ROUNDDOWN(Q25*VLOOKUP(N25,【参考】数式用!$AR$2:$AW$48,MATCH(P25,【参考】数式用!$AT$4:$AW$4)+2,FALSE)*0.5, 0), "")</f>
        <v/>
      </c>
      <c r="T25" s="530"/>
      <c r="U25" s="160" t="str">
        <f>IFERROR(IF(AG25&lt;&gt;"",Q25*VLOOKUP(N25,【参考】数式用!$AG$2:$AL$48,MATCH(P25,【参考】数式用!$AI$4:$AL$4,0)+2,0), ""), "")</f>
        <v/>
      </c>
      <c r="V25" s="42"/>
      <c r="W25" s="935"/>
      <c r="X25" s="936"/>
      <c r="Y25" s="43"/>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12" t="str">
        <f>IF(基本情報入力シート!C51="","",基本情報入力シート!C51)</f>
        <v/>
      </c>
      <c r="C26" s="913"/>
      <c r="D26" s="913"/>
      <c r="E26" s="913"/>
      <c r="F26" s="913"/>
      <c r="G26" s="913"/>
      <c r="H26" s="913"/>
      <c r="I26" s="9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37"/>
      <c r="R26" s="938"/>
      <c r="S26" s="158" t="str">
        <f>IFERROR(ROUNDDOWN(Q26*VLOOKUP(N26,【参考】数式用!$AR$2:$AW$48,MATCH(P26,【参考】数式用!$AT$4:$AW$4)+2,FALSE)*0.5, 0), "")</f>
        <v/>
      </c>
      <c r="T26" s="531"/>
      <c r="U26" s="160" t="str">
        <f>IFERROR(IF(AG26&lt;&gt;"",Q26*VLOOKUP(N26,【参考】数式用!$AG$2:$AL$48,MATCH(P26,【参考】数式用!$AI$4:$AL$4,0)+2,0), ""), "")</f>
        <v/>
      </c>
      <c r="V26" s="42"/>
      <c r="W26" s="935"/>
      <c r="X26" s="936"/>
      <c r="Y26" s="43"/>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12" t="str">
        <f>IF(基本情報入力シート!C52="","",基本情報入力シート!C52)</f>
        <v/>
      </c>
      <c r="C27" s="913"/>
      <c r="D27" s="913"/>
      <c r="E27" s="913"/>
      <c r="F27" s="913"/>
      <c r="G27" s="913"/>
      <c r="H27" s="913"/>
      <c r="I27" s="9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37"/>
      <c r="R27" s="938"/>
      <c r="S27" s="158" t="str">
        <f>IFERROR(ROUNDDOWN(Q27*VLOOKUP(N27,【参考】数式用!$AR$2:$AW$48,MATCH(P27,【参考】数式用!$AT$4:$AW$4)+2,FALSE)*0.5, 0), "")</f>
        <v/>
      </c>
      <c r="T27" s="530"/>
      <c r="U27" s="160" t="str">
        <f>IFERROR(IF(AG27&lt;&gt;"",Q27*VLOOKUP(N27,【参考】数式用!$AG$2:$AL$48,MATCH(P27,【参考】数式用!$AI$4:$AL$4,0)+2,0), ""), "")</f>
        <v/>
      </c>
      <c r="V27" s="42"/>
      <c r="W27" s="935"/>
      <c r="X27" s="936"/>
      <c r="Y27" s="43"/>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12" t="str">
        <f>IF(基本情報入力シート!C53="","",基本情報入力シート!C53)</f>
        <v/>
      </c>
      <c r="C28" s="913"/>
      <c r="D28" s="913"/>
      <c r="E28" s="913"/>
      <c r="F28" s="913"/>
      <c r="G28" s="913"/>
      <c r="H28" s="913"/>
      <c r="I28" s="9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37"/>
      <c r="R28" s="938"/>
      <c r="S28" s="158" t="str">
        <f>IFERROR(ROUNDDOWN(Q28*VLOOKUP(N28,【参考】数式用!$AR$2:$AW$48,MATCH(P28,【参考】数式用!$AT$4:$AW$4)+2,FALSE)*0.5, 0), "")</f>
        <v/>
      </c>
      <c r="T28" s="530"/>
      <c r="U28" s="160" t="str">
        <f>IFERROR(IF(AG28&lt;&gt;"",Q28*VLOOKUP(N28,【参考】数式用!$AG$2:$AL$48,MATCH(P28,【参考】数式用!$AI$4:$AL$4,0)+2,0), ""), "")</f>
        <v/>
      </c>
      <c r="V28" s="42"/>
      <c r="W28" s="935"/>
      <c r="X28" s="936"/>
      <c r="Y28" s="43"/>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12" t="str">
        <f>IF(基本情報入力シート!C54="","",基本情報入力シート!C54)</f>
        <v/>
      </c>
      <c r="C29" s="913"/>
      <c r="D29" s="913"/>
      <c r="E29" s="913"/>
      <c r="F29" s="913"/>
      <c r="G29" s="913"/>
      <c r="H29" s="913"/>
      <c r="I29" s="9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37"/>
      <c r="R29" s="938"/>
      <c r="S29" s="158" t="str">
        <f>IFERROR(ROUNDDOWN(Q29*VLOOKUP(N29,【参考】数式用!$AR$2:$AW$48,MATCH(P29,【参考】数式用!$AT$4:$AW$4)+2,FALSE)*0.5, 0), "")</f>
        <v/>
      </c>
      <c r="T29" s="531"/>
      <c r="U29" s="160" t="str">
        <f>IFERROR(IF(AG29&lt;&gt;"",Q29*VLOOKUP(N29,【参考】数式用!$AG$2:$AL$48,MATCH(P29,【参考】数式用!$AI$4:$AL$4,0)+2,0), ""), "")</f>
        <v/>
      </c>
      <c r="V29" s="42"/>
      <c r="W29" s="935"/>
      <c r="X29" s="936"/>
      <c r="Y29" s="43"/>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12" t="str">
        <f>IF(基本情報入力シート!C55="","",基本情報入力シート!C55)</f>
        <v/>
      </c>
      <c r="C30" s="913"/>
      <c r="D30" s="913"/>
      <c r="E30" s="913"/>
      <c r="F30" s="913"/>
      <c r="G30" s="913"/>
      <c r="H30" s="913"/>
      <c r="I30" s="9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37"/>
      <c r="R30" s="938"/>
      <c r="S30" s="158" t="str">
        <f>IFERROR(ROUNDDOWN(Q30*VLOOKUP(N30,【参考】数式用!$AR$2:$AW$48,MATCH(P30,【参考】数式用!$AT$4:$AW$4)+2,FALSE)*0.5, 0), "")</f>
        <v/>
      </c>
      <c r="T30" s="530"/>
      <c r="U30" s="160" t="str">
        <f>IFERROR(IF(AG30&lt;&gt;"",Q30*VLOOKUP(N30,【参考】数式用!$AG$2:$AL$48,MATCH(P30,【参考】数式用!$AI$4:$AL$4,0)+2,0), ""), "")</f>
        <v/>
      </c>
      <c r="V30" s="42"/>
      <c r="W30" s="935"/>
      <c r="X30" s="936"/>
      <c r="Y30" s="43"/>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
      </c>
      <c r="C31" s="913"/>
      <c r="D31" s="913"/>
      <c r="E31" s="913"/>
      <c r="F31" s="913"/>
      <c r="G31" s="913"/>
      <c r="H31" s="913"/>
      <c r="I31" s="9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37"/>
      <c r="R31" s="938"/>
      <c r="S31" s="158" t="str">
        <f>IFERROR(ROUNDDOWN(Q31*VLOOKUP(N31,【参考】数式用!$AR$2:$AW$48,MATCH(P31,【参考】数式用!$AT$4:$AW$4)+2,FALSE)*0.5, 0), "")</f>
        <v/>
      </c>
      <c r="T31" s="530"/>
      <c r="U31" s="160" t="str">
        <f>IFERROR(IF(AG31&lt;&gt;"",Q31*VLOOKUP(N31,【参考】数式用!$AG$2:$AL$48,MATCH(P31,【参考】数式用!$AI$4:$AL$4,0)+2,0), ""), "")</f>
        <v/>
      </c>
      <c r="V31" s="42"/>
      <c r="W31" s="935"/>
      <c r="X31" s="936"/>
      <c r="Y31" s="43"/>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
      </c>
      <c r="C32" s="913"/>
      <c r="D32" s="913"/>
      <c r="E32" s="913"/>
      <c r="F32" s="913"/>
      <c r="G32" s="913"/>
      <c r="H32" s="913"/>
      <c r="I32" s="9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37"/>
      <c r="R32" s="938"/>
      <c r="S32" s="158" t="str">
        <f>IFERROR(ROUNDDOWN(Q32*VLOOKUP(N32,【参考】数式用!$AR$2:$AW$48,MATCH(P32,【参考】数式用!$AT$4:$AW$4)+2,FALSE)*0.5, 0), "")</f>
        <v/>
      </c>
      <c r="T32" s="531"/>
      <c r="U32" s="160" t="str">
        <f>IFERROR(IF(AG32&lt;&gt;"",Q32*VLOOKUP(N32,【参考】数式用!$AG$2:$AL$48,MATCH(P32,【参考】数式用!$AI$4:$AL$4,0)+2,0), ""), "")</f>
        <v/>
      </c>
      <c r="V32" s="42"/>
      <c r="W32" s="935"/>
      <c r="X32" s="936"/>
      <c r="Y32" s="43"/>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
      </c>
      <c r="C33" s="913"/>
      <c r="D33" s="913"/>
      <c r="E33" s="913"/>
      <c r="F33" s="913"/>
      <c r="G33" s="913"/>
      <c r="H33" s="913"/>
      <c r="I33" s="9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37"/>
      <c r="R33" s="938"/>
      <c r="S33" s="158" t="str">
        <f>IFERROR(ROUNDDOWN(Q33*VLOOKUP(N33,【参考】数式用!$AR$2:$AW$48,MATCH(P33,【参考】数式用!$AT$4:$AW$4)+2,FALSE)*0.5, 0), "")</f>
        <v/>
      </c>
      <c r="T33" s="530"/>
      <c r="U33" s="160" t="str">
        <f>IFERROR(IF(AG33&lt;&gt;"",Q33*VLOOKUP(N33,【参考】数式用!$AG$2:$AL$48,MATCH(P33,【参考】数式用!$AI$4:$AL$4,0)+2,0), ""), "")</f>
        <v/>
      </c>
      <c r="V33" s="42"/>
      <c r="W33" s="935"/>
      <c r="X33" s="936"/>
      <c r="Y33" s="43"/>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
      </c>
      <c r="C34" s="913"/>
      <c r="D34" s="913"/>
      <c r="E34" s="913"/>
      <c r="F34" s="913"/>
      <c r="G34" s="913"/>
      <c r="H34" s="913"/>
      <c r="I34" s="9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37"/>
      <c r="R34" s="938"/>
      <c r="S34" s="158" t="str">
        <f>IFERROR(ROUNDDOWN(Q34*VLOOKUP(N34,【参考】数式用!$AR$2:$AW$48,MATCH(P34,【参考】数式用!$AT$4:$AW$4)+2,FALSE)*0.5, 0), "")</f>
        <v/>
      </c>
      <c r="T34" s="530"/>
      <c r="U34" s="455" t="str">
        <f>IFERROR(IF(AG34&lt;&gt;"",Q34*VLOOKUP(N34,【参考】数式用!$AG$2:$AL$48,MATCH(P34,【参考】数式用!$AI$4:$AL$4,0)+2,0), ""), "")</f>
        <v/>
      </c>
      <c r="V34" s="42"/>
      <c r="W34" s="935"/>
      <c r="X34" s="936"/>
      <c r="Y34" s="43"/>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
      </c>
      <c r="C35" s="1009"/>
      <c r="D35" s="1009"/>
      <c r="E35" s="1009"/>
      <c r="F35" s="1009"/>
      <c r="G35" s="1009"/>
      <c r="H35" s="1009"/>
      <c r="I35" s="101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37"/>
      <c r="R35" s="938"/>
      <c r="S35" s="491" t="str">
        <f>IFERROR(ROUNDDOWN(Q35*VLOOKUP(N35,【参考】数式用!$AR$2:$AW$48,MATCH(P35,【参考】数式用!$AT$4:$AW$4)+2,FALSE)*0.5, 0), "")</f>
        <v/>
      </c>
      <c r="T35" s="531"/>
      <c r="U35" s="492" t="str">
        <f>IFERROR(IF(AG35&lt;&gt;"",Q35*VLOOKUP(N35,【参考】数式用!$AG$2:$AL$48,MATCH(P35,【参考】数式用!$AI$4:$AL$4,0)+2,0), ""), "")</f>
        <v/>
      </c>
      <c r="V35" s="493"/>
      <c r="W35" s="935"/>
      <c r="X35" s="936"/>
      <c r="Y35" s="43"/>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
      </c>
      <c r="C36" s="913"/>
      <c r="D36" s="913"/>
      <c r="E36" s="913"/>
      <c r="F36" s="913"/>
      <c r="G36" s="913"/>
      <c r="H36" s="913"/>
      <c r="I36" s="9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37"/>
      <c r="R36" s="938"/>
      <c r="S36" s="158" t="str">
        <f>IFERROR(ROUNDDOWN(Q36*VLOOKUP(N36,【参考】数式用!$AR$2:$AW$48,MATCH(P36,【参考】数式用!$AT$4:$AW$4)+2,FALSE)*0.5, 0), "")</f>
        <v/>
      </c>
      <c r="T36" s="530"/>
      <c r="U36" s="160" t="str">
        <f>IFERROR(IF(AG36&lt;&gt;"",Q36*VLOOKUP(N36,【参考】数式用!$AG$2:$AL$48,MATCH(P36,【参考】数式用!$AI$4:$AL$4,0)+2,0), ""), "")</f>
        <v/>
      </c>
      <c r="V36" s="42"/>
      <c r="W36" s="935"/>
      <c r="X36" s="936"/>
      <c r="Y36" s="43"/>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
      </c>
      <c r="C37" s="913"/>
      <c r="D37" s="913"/>
      <c r="E37" s="913"/>
      <c r="F37" s="913"/>
      <c r="G37" s="913"/>
      <c r="H37" s="913"/>
      <c r="I37" s="9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37"/>
      <c r="R37" s="938"/>
      <c r="S37" s="158" t="str">
        <f>IFERROR(ROUNDDOWN(Q37*VLOOKUP(N37,【参考】数式用!$AR$2:$AW$48,MATCH(P37,【参考】数式用!$AT$4:$AW$4)+2,FALSE)*0.5, 0), "")</f>
        <v/>
      </c>
      <c r="T37" s="530"/>
      <c r="U37" s="160" t="str">
        <f>IFERROR(IF(AG37&lt;&gt;"",Q37*VLOOKUP(N37,【参考】数式用!$AG$2:$AL$48,MATCH(P37,【参考】数式用!$AI$4:$AL$4,0)+2,0), ""), "")</f>
        <v/>
      </c>
      <c r="V37" s="42"/>
      <c r="W37" s="935"/>
      <c r="X37" s="936"/>
      <c r="Y37" s="43"/>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
      </c>
      <c r="C38" s="913"/>
      <c r="D38" s="913"/>
      <c r="E38" s="913"/>
      <c r="F38" s="913"/>
      <c r="G38" s="913"/>
      <c r="H38" s="913"/>
      <c r="I38" s="9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37"/>
      <c r="R38" s="938"/>
      <c r="S38" s="158" t="str">
        <f>IFERROR(ROUNDDOWN(Q38*VLOOKUP(N38,【参考】数式用!$AR$2:$AW$48,MATCH(P38,【参考】数式用!$AT$4:$AW$4)+2,FALSE)*0.5, 0), "")</f>
        <v/>
      </c>
      <c r="T38" s="531"/>
      <c r="U38" s="160" t="str">
        <f>IFERROR(IF(AG38&lt;&gt;"",Q38*VLOOKUP(N38,【参考】数式用!$AG$2:$AL$48,MATCH(P38,【参考】数式用!$AI$4:$AL$4,0)+2,0), ""), "")</f>
        <v/>
      </c>
      <c r="V38" s="42"/>
      <c r="W38" s="935"/>
      <c r="X38" s="936"/>
      <c r="Y38" s="43"/>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
      </c>
      <c r="C39" s="913"/>
      <c r="D39" s="913"/>
      <c r="E39" s="913"/>
      <c r="F39" s="913"/>
      <c r="G39" s="913"/>
      <c r="H39" s="913"/>
      <c r="I39" s="9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37"/>
      <c r="R39" s="938"/>
      <c r="S39" s="158" t="str">
        <f>IFERROR(ROUNDDOWN(Q39*VLOOKUP(N39,【参考】数式用!$AR$2:$AW$48,MATCH(P39,【参考】数式用!$AT$4:$AW$4)+2,FALSE)*0.5, 0), "")</f>
        <v/>
      </c>
      <c r="T39" s="530"/>
      <c r="U39" s="160" t="str">
        <f>IFERROR(IF(AG39&lt;&gt;"",Q39*VLOOKUP(N39,【参考】数式用!$AG$2:$AL$48,MATCH(P39,【参考】数式用!$AI$4:$AL$4,0)+2,0), ""), "")</f>
        <v/>
      </c>
      <c r="V39" s="42"/>
      <c r="W39" s="935"/>
      <c r="X39" s="936"/>
      <c r="Y39" s="43"/>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
      </c>
      <c r="C40" s="913"/>
      <c r="D40" s="913"/>
      <c r="E40" s="913"/>
      <c r="F40" s="913"/>
      <c r="G40" s="913"/>
      <c r="H40" s="913"/>
      <c r="I40" s="9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37"/>
      <c r="R40" s="938"/>
      <c r="S40" s="158" t="str">
        <f>IFERROR(ROUNDDOWN(Q40*VLOOKUP(N40,【参考】数式用!$AR$2:$AW$48,MATCH(P40,【参考】数式用!$AT$4:$AW$4)+2,FALSE)*0.5, 0), "")</f>
        <v/>
      </c>
      <c r="T40" s="530"/>
      <c r="U40" s="160" t="str">
        <f>IFERROR(IF(AG40&lt;&gt;"",Q40*VLOOKUP(N40,【参考】数式用!$AG$2:$AL$48,MATCH(P40,【参考】数式用!$AI$4:$AL$4,0)+2,0), ""), "")</f>
        <v/>
      </c>
      <c r="V40" s="42"/>
      <c r="W40" s="935"/>
      <c r="X40" s="936"/>
      <c r="Y40" s="43"/>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
      </c>
      <c r="C41" s="913"/>
      <c r="D41" s="913"/>
      <c r="E41" s="913"/>
      <c r="F41" s="913"/>
      <c r="G41" s="913"/>
      <c r="H41" s="913"/>
      <c r="I41" s="9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37"/>
      <c r="R41" s="938"/>
      <c r="S41" s="158" t="str">
        <f>IFERROR(ROUNDDOWN(Q41*VLOOKUP(N41,【参考】数式用!$AR$2:$AW$48,MATCH(P41,【参考】数式用!$AT$4:$AW$4)+2,FALSE)*0.5, 0), "")</f>
        <v/>
      </c>
      <c r="T41" s="531"/>
      <c r="U41" s="160" t="str">
        <f>IFERROR(IF(AG41&lt;&gt;"",Q41*VLOOKUP(N41,【参考】数式用!$AG$2:$AL$48,MATCH(P41,【参考】数式用!$AI$4:$AL$4,0)+2,0), ""), "")</f>
        <v/>
      </c>
      <c r="V41" s="42"/>
      <c r="W41" s="935"/>
      <c r="X41" s="936"/>
      <c r="Y41" s="43"/>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
      </c>
      <c r="C42" s="913"/>
      <c r="D42" s="913"/>
      <c r="E42" s="913"/>
      <c r="F42" s="913"/>
      <c r="G42" s="913"/>
      <c r="H42" s="913"/>
      <c r="I42" s="9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37"/>
      <c r="R42" s="938"/>
      <c r="S42" s="158" t="str">
        <f>IFERROR(ROUNDDOWN(Q42*VLOOKUP(N42,【参考】数式用!$AR$2:$AW$48,MATCH(P42,【参考】数式用!$AT$4:$AW$4)+2,FALSE)*0.5, 0), "")</f>
        <v/>
      </c>
      <c r="T42" s="530"/>
      <c r="U42" s="160" t="str">
        <f>IFERROR(IF(AG42&lt;&gt;"",Q42*VLOOKUP(N42,【参考】数式用!$AG$2:$AL$48,MATCH(P42,【参考】数式用!$AI$4:$AL$4,0)+2,0), ""), "")</f>
        <v/>
      </c>
      <c r="V42" s="42"/>
      <c r="W42" s="935"/>
      <c r="X42" s="936"/>
      <c r="Y42" s="43"/>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
      </c>
      <c r="C43" s="913"/>
      <c r="D43" s="913"/>
      <c r="E43" s="913"/>
      <c r="F43" s="913"/>
      <c r="G43" s="913"/>
      <c r="H43" s="913"/>
      <c r="I43" s="9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37"/>
      <c r="R43" s="938"/>
      <c r="S43" s="158" t="str">
        <f>IFERROR(ROUNDDOWN(Q43*VLOOKUP(N43,【参考】数式用!$AR$2:$AW$48,MATCH(P43,【参考】数式用!$AT$4:$AW$4)+2,FALSE)*0.5, 0), "")</f>
        <v/>
      </c>
      <c r="T43" s="530"/>
      <c r="U43" s="160" t="str">
        <f>IFERROR(IF(AG43&lt;&gt;"",Q43*VLOOKUP(N43,【参考】数式用!$AG$2:$AL$48,MATCH(P43,【参考】数式用!$AI$4:$AL$4,0)+2,0), ""), "")</f>
        <v/>
      </c>
      <c r="V43" s="42"/>
      <c r="W43" s="935"/>
      <c r="X43" s="936"/>
      <c r="Y43" s="43"/>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
      </c>
      <c r="C44" s="913"/>
      <c r="D44" s="913"/>
      <c r="E44" s="913"/>
      <c r="F44" s="913"/>
      <c r="G44" s="913"/>
      <c r="H44" s="913"/>
      <c r="I44" s="9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37"/>
      <c r="R44" s="938"/>
      <c r="S44" s="158" t="str">
        <f>IFERROR(ROUNDDOWN(Q44*VLOOKUP(N44,【参考】数式用!$AR$2:$AW$48,MATCH(P44,【参考】数式用!$AT$4:$AW$4)+2,FALSE)*0.5, 0), "")</f>
        <v/>
      </c>
      <c r="T44" s="531"/>
      <c r="U44" s="160" t="str">
        <f>IFERROR(IF(AG44&lt;&gt;"",Q44*VLOOKUP(N44,【参考】数式用!$AG$2:$AL$48,MATCH(P44,【参考】数式用!$AI$4:$AL$4,0)+2,0), ""), "")</f>
        <v/>
      </c>
      <c r="V44" s="42"/>
      <c r="W44" s="935"/>
      <c r="X44" s="936"/>
      <c r="Y44" s="43"/>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
      </c>
      <c r="C45" s="913"/>
      <c r="D45" s="913"/>
      <c r="E45" s="913"/>
      <c r="F45" s="913"/>
      <c r="G45" s="913"/>
      <c r="H45" s="913"/>
      <c r="I45" s="9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37"/>
      <c r="R45" s="938"/>
      <c r="S45" s="158" t="str">
        <f>IFERROR(ROUNDDOWN(Q45*VLOOKUP(N45,【参考】数式用!$AR$2:$AW$48,MATCH(P45,【参考】数式用!$AT$4:$AW$4)+2,FALSE)*0.5, 0), "")</f>
        <v/>
      </c>
      <c r="T45" s="530"/>
      <c r="U45" s="160" t="str">
        <f>IFERROR(IF(AG45&lt;&gt;"",Q45*VLOOKUP(N45,【参考】数式用!$AG$2:$AL$48,MATCH(P45,【参考】数式用!$AI$4:$AL$4,0)+2,0), ""), "")</f>
        <v/>
      </c>
      <c r="V45" s="42"/>
      <c r="W45" s="935"/>
      <c r="X45" s="936"/>
      <c r="Y45" s="43"/>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
      </c>
      <c r="C46" s="913"/>
      <c r="D46" s="913"/>
      <c r="E46" s="913"/>
      <c r="F46" s="913"/>
      <c r="G46" s="913"/>
      <c r="H46" s="913"/>
      <c r="I46" s="9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37"/>
      <c r="R46" s="938"/>
      <c r="S46" s="158" t="str">
        <f>IFERROR(ROUNDDOWN(Q46*VLOOKUP(N46,【参考】数式用!$AR$2:$AW$48,MATCH(P46,【参考】数式用!$AT$4:$AW$4)+2,FALSE)*0.5, 0), "")</f>
        <v/>
      </c>
      <c r="T46" s="530"/>
      <c r="U46" s="160" t="str">
        <f>IFERROR(IF(AG46&lt;&gt;"",Q46*VLOOKUP(N46,【参考】数式用!$AG$2:$AL$48,MATCH(P46,【参考】数式用!$AI$4:$AL$4,0)+2,0), ""), "")</f>
        <v/>
      </c>
      <c r="V46" s="42"/>
      <c r="W46" s="935"/>
      <c r="X46" s="936"/>
      <c r="Y46" s="43"/>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
      </c>
      <c r="C47" s="913"/>
      <c r="D47" s="913"/>
      <c r="E47" s="913"/>
      <c r="F47" s="913"/>
      <c r="G47" s="913"/>
      <c r="H47" s="913"/>
      <c r="I47" s="9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37"/>
      <c r="R47" s="938"/>
      <c r="S47" s="158" t="str">
        <f>IFERROR(ROUNDDOWN(Q47*VLOOKUP(N47,【参考】数式用!$AR$2:$AW$48,MATCH(P47,【参考】数式用!$AT$4:$AW$4)+2,FALSE)*0.5, 0), "")</f>
        <v/>
      </c>
      <c r="T47" s="531"/>
      <c r="U47" s="160" t="str">
        <f>IFERROR(IF(AG47&lt;&gt;"",Q47*VLOOKUP(N47,【参考】数式用!$AG$2:$AL$48,MATCH(P47,【参考】数式用!$AI$4:$AL$4,0)+2,0), ""), "")</f>
        <v/>
      </c>
      <c r="V47" s="42"/>
      <c r="W47" s="935"/>
      <c r="X47" s="936"/>
      <c r="Y47" s="43"/>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
      </c>
      <c r="C48" s="913"/>
      <c r="D48" s="913"/>
      <c r="E48" s="913"/>
      <c r="F48" s="913"/>
      <c r="G48" s="913"/>
      <c r="H48" s="913"/>
      <c r="I48" s="9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37"/>
      <c r="R48" s="938"/>
      <c r="S48" s="158" t="str">
        <f>IFERROR(ROUNDDOWN(Q48*VLOOKUP(N48,【参考】数式用!$AR$2:$AW$48,MATCH(P48,【参考】数式用!$AT$4:$AW$4)+2,FALSE)*0.5, 0), "")</f>
        <v/>
      </c>
      <c r="T48" s="530"/>
      <c r="U48" s="160" t="str">
        <f>IFERROR(IF(AG48&lt;&gt;"",Q48*VLOOKUP(N48,【参考】数式用!$AG$2:$AL$48,MATCH(P48,【参考】数式用!$AI$4:$AL$4,0)+2,0), ""), "")</f>
        <v/>
      </c>
      <c r="V48" s="42"/>
      <c r="W48" s="935"/>
      <c r="X48" s="936"/>
      <c r="Y48" s="43"/>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
      </c>
      <c r="C49" s="913"/>
      <c r="D49" s="913"/>
      <c r="E49" s="913"/>
      <c r="F49" s="913"/>
      <c r="G49" s="913"/>
      <c r="H49" s="913"/>
      <c r="I49" s="9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37"/>
      <c r="R49" s="938"/>
      <c r="S49" s="158" t="str">
        <f>IFERROR(ROUNDDOWN(Q49*VLOOKUP(N49,【参考】数式用!$AR$2:$AW$48,MATCH(P49,【参考】数式用!$AT$4:$AW$4)+2,FALSE)*0.5, 0), "")</f>
        <v/>
      </c>
      <c r="T49" s="530"/>
      <c r="U49" s="160" t="str">
        <f>IFERROR(IF(AG49&lt;&gt;"",Q49*VLOOKUP(N49,【参考】数式用!$AG$2:$AL$48,MATCH(P49,【参考】数式用!$AI$4:$AL$4,0)+2,0), ""), "")</f>
        <v/>
      </c>
      <c r="V49" s="42"/>
      <c r="W49" s="935"/>
      <c r="X49" s="936"/>
      <c r="Y49" s="43"/>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
      </c>
      <c r="C50" s="913"/>
      <c r="D50" s="913"/>
      <c r="E50" s="913"/>
      <c r="F50" s="913"/>
      <c r="G50" s="913"/>
      <c r="H50" s="913"/>
      <c r="I50" s="9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37"/>
      <c r="R50" s="938"/>
      <c r="S50" s="158" t="str">
        <f>IFERROR(ROUNDDOWN(Q50*VLOOKUP(N50,【参考】数式用!$AR$2:$AW$48,MATCH(P50,【参考】数式用!$AT$4:$AW$4)+2,FALSE)*0.5, 0), "")</f>
        <v/>
      </c>
      <c r="T50" s="531"/>
      <c r="U50" s="160" t="str">
        <f>IFERROR(IF(AG50&lt;&gt;"",Q50*VLOOKUP(N50,【参考】数式用!$AG$2:$AL$48,MATCH(P50,【参考】数式用!$AI$4:$AL$4,0)+2,0), ""), "")</f>
        <v/>
      </c>
      <c r="V50" s="42"/>
      <c r="W50" s="935"/>
      <c r="X50" s="936"/>
      <c r="Y50" s="43"/>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
      </c>
      <c r="C51" s="913"/>
      <c r="D51" s="913"/>
      <c r="E51" s="913"/>
      <c r="F51" s="913"/>
      <c r="G51" s="913"/>
      <c r="H51" s="913"/>
      <c r="I51" s="9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37"/>
      <c r="R51" s="938"/>
      <c r="S51" s="158" t="str">
        <f>IFERROR(ROUNDDOWN(Q51*VLOOKUP(N51,【参考】数式用!$AR$2:$AW$48,MATCH(P51,【参考】数式用!$AT$4:$AW$4)+2,FALSE)*0.5, 0), "")</f>
        <v/>
      </c>
      <c r="T51" s="530"/>
      <c r="U51" s="160" t="str">
        <f>IFERROR(IF(AG51&lt;&gt;"",Q51*VLOOKUP(N51,【参考】数式用!$AG$2:$AL$48,MATCH(P51,【参考】数式用!$AI$4:$AL$4,0)+2,0), ""), "")</f>
        <v/>
      </c>
      <c r="V51" s="42"/>
      <c r="W51" s="935"/>
      <c r="X51" s="936"/>
      <c r="Y51" s="43"/>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
      </c>
      <c r="C52" s="913"/>
      <c r="D52" s="913"/>
      <c r="E52" s="913"/>
      <c r="F52" s="913"/>
      <c r="G52" s="913"/>
      <c r="H52" s="913"/>
      <c r="I52" s="9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37"/>
      <c r="R52" s="938"/>
      <c r="S52" s="158" t="str">
        <f>IFERROR(ROUNDDOWN(Q52*VLOOKUP(N52,【参考】数式用!$AR$2:$AW$48,MATCH(P52,【参考】数式用!$AT$4:$AW$4)+2,FALSE)*0.5, 0), "")</f>
        <v/>
      </c>
      <c r="T52" s="530"/>
      <c r="U52" s="160" t="str">
        <f>IFERROR(IF(AG52&lt;&gt;"",Q52*VLOOKUP(N52,【参考】数式用!$AG$2:$AL$48,MATCH(P52,【参考】数式用!$AI$4:$AL$4,0)+2,0), ""), "")</f>
        <v/>
      </c>
      <c r="V52" s="42"/>
      <c r="W52" s="935"/>
      <c r="X52" s="936"/>
      <c r="Y52" s="43"/>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
      </c>
      <c r="C53" s="913"/>
      <c r="D53" s="913"/>
      <c r="E53" s="913"/>
      <c r="F53" s="913"/>
      <c r="G53" s="913"/>
      <c r="H53" s="913"/>
      <c r="I53" s="9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37"/>
      <c r="R53" s="938"/>
      <c r="S53" s="158" t="str">
        <f>IFERROR(ROUNDDOWN(Q53*VLOOKUP(N53,【参考】数式用!$AR$2:$AW$48,MATCH(P53,【参考】数式用!$AT$4:$AW$4)+2,FALSE)*0.5, 0), "")</f>
        <v/>
      </c>
      <c r="T53" s="531"/>
      <c r="U53" s="160" t="str">
        <f>IFERROR(IF(AG53&lt;&gt;"",Q53*VLOOKUP(N53,【参考】数式用!$AG$2:$AL$48,MATCH(P53,【参考】数式用!$AI$4:$AL$4,0)+2,0), ""), "")</f>
        <v/>
      </c>
      <c r="V53" s="42"/>
      <c r="W53" s="935"/>
      <c r="X53" s="936"/>
      <c r="Y53" s="43"/>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
      </c>
      <c r="C54" s="913"/>
      <c r="D54" s="913"/>
      <c r="E54" s="913"/>
      <c r="F54" s="913"/>
      <c r="G54" s="913"/>
      <c r="H54" s="913"/>
      <c r="I54" s="9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37"/>
      <c r="R54" s="938"/>
      <c r="S54" s="158" t="str">
        <f>IFERROR(ROUNDDOWN(Q54*VLOOKUP(N54,【参考】数式用!$AR$2:$AW$48,MATCH(P54,【参考】数式用!$AT$4:$AW$4)+2,FALSE)*0.5, 0), "")</f>
        <v/>
      </c>
      <c r="T54" s="530"/>
      <c r="U54" s="160" t="str">
        <f>IFERROR(IF(AG54&lt;&gt;"",Q54*VLOOKUP(N54,【参考】数式用!$AG$2:$AL$48,MATCH(P54,【参考】数式用!$AI$4:$AL$4,0)+2,0), ""), "")</f>
        <v/>
      </c>
      <c r="V54" s="42"/>
      <c r="W54" s="935"/>
      <c r="X54" s="936"/>
      <c r="Y54" s="43"/>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
      </c>
      <c r="C55" s="913"/>
      <c r="D55" s="913"/>
      <c r="E55" s="913"/>
      <c r="F55" s="913"/>
      <c r="G55" s="913"/>
      <c r="H55" s="913"/>
      <c r="I55" s="9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37"/>
      <c r="R55" s="938"/>
      <c r="S55" s="158" t="str">
        <f>IFERROR(ROUNDDOWN(Q55*VLOOKUP(N55,【参考】数式用!$AR$2:$AW$48,MATCH(P55,【参考】数式用!$AT$4:$AW$4)+2,FALSE)*0.5, 0), "")</f>
        <v/>
      </c>
      <c r="T55" s="530"/>
      <c r="U55" s="160" t="str">
        <f>IFERROR(IF(AG55&lt;&gt;"",Q55*VLOOKUP(N55,【参考】数式用!$AG$2:$AL$48,MATCH(P55,【参考】数式用!$AI$4:$AL$4,0)+2,0), ""), "")</f>
        <v/>
      </c>
      <c r="V55" s="42"/>
      <c r="W55" s="935"/>
      <c r="X55" s="936"/>
      <c r="Y55" s="43"/>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
      </c>
      <c r="C56" s="913"/>
      <c r="D56" s="913"/>
      <c r="E56" s="913"/>
      <c r="F56" s="913"/>
      <c r="G56" s="913"/>
      <c r="H56" s="913"/>
      <c r="I56" s="9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37"/>
      <c r="R56" s="938"/>
      <c r="S56" s="158" t="str">
        <f>IFERROR(ROUNDDOWN(Q56*VLOOKUP(N56,【参考】数式用!$AR$2:$AW$48,MATCH(P56,【参考】数式用!$AT$4:$AW$4)+2,FALSE)*0.5, 0), "")</f>
        <v/>
      </c>
      <c r="T56" s="531"/>
      <c r="U56" s="160" t="str">
        <f>IFERROR(IF(AG56&lt;&gt;"",Q56*VLOOKUP(N56,【参考】数式用!$AG$2:$AL$48,MATCH(P56,【参考】数式用!$AI$4:$AL$4,0)+2,0), ""), "")</f>
        <v/>
      </c>
      <c r="V56" s="42"/>
      <c r="W56" s="935"/>
      <c r="X56" s="936"/>
      <c r="Y56" s="43"/>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
      </c>
      <c r="C57" s="913"/>
      <c r="D57" s="913"/>
      <c r="E57" s="913"/>
      <c r="F57" s="913"/>
      <c r="G57" s="913"/>
      <c r="H57" s="913"/>
      <c r="I57" s="9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37"/>
      <c r="R57" s="938"/>
      <c r="S57" s="158" t="str">
        <f>IFERROR(ROUNDDOWN(Q57*VLOOKUP(N57,【参考】数式用!$AR$2:$AW$48,MATCH(P57,【参考】数式用!$AT$4:$AW$4)+2,FALSE)*0.5, 0), "")</f>
        <v/>
      </c>
      <c r="T57" s="530"/>
      <c r="U57" s="160" t="str">
        <f>IFERROR(IF(AG57&lt;&gt;"",Q57*VLOOKUP(N57,【参考】数式用!$AG$2:$AL$48,MATCH(P57,【参考】数式用!$AI$4:$AL$4,0)+2,0), ""), "")</f>
        <v/>
      </c>
      <c r="V57" s="42"/>
      <c r="W57" s="935"/>
      <c r="X57" s="936"/>
      <c r="Y57" s="43"/>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
      </c>
      <c r="C58" s="913"/>
      <c r="D58" s="913"/>
      <c r="E58" s="913"/>
      <c r="F58" s="913"/>
      <c r="G58" s="913"/>
      <c r="H58" s="913"/>
      <c r="I58" s="9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37"/>
      <c r="R58" s="938"/>
      <c r="S58" s="158" t="str">
        <f>IFERROR(ROUNDDOWN(Q58*VLOOKUP(N58,【参考】数式用!$AR$2:$AW$48,MATCH(P58,【参考】数式用!$AT$4:$AW$4)+2,FALSE)*0.5, 0), "")</f>
        <v/>
      </c>
      <c r="T58" s="530"/>
      <c r="U58" s="160" t="str">
        <f>IFERROR(IF(AG58&lt;&gt;"",Q58*VLOOKUP(N58,【参考】数式用!$AG$2:$AL$48,MATCH(P58,【参考】数式用!$AI$4:$AL$4,0)+2,0), ""), "")</f>
        <v/>
      </c>
      <c r="V58" s="42"/>
      <c r="W58" s="935"/>
      <c r="X58" s="936"/>
      <c r="Y58" s="43"/>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
      </c>
      <c r="C59" s="913"/>
      <c r="D59" s="913"/>
      <c r="E59" s="913"/>
      <c r="F59" s="913"/>
      <c r="G59" s="913"/>
      <c r="H59" s="913"/>
      <c r="I59" s="9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37"/>
      <c r="R59" s="938"/>
      <c r="S59" s="158" t="str">
        <f>IFERROR(ROUNDDOWN(Q59*VLOOKUP(N59,【参考】数式用!$AR$2:$AW$48,MATCH(P59,【参考】数式用!$AT$4:$AW$4)+2,FALSE)*0.5, 0), "")</f>
        <v/>
      </c>
      <c r="T59" s="531"/>
      <c r="U59" s="160" t="str">
        <f>IFERROR(IF(AG59&lt;&gt;"",Q59*VLOOKUP(N59,【参考】数式用!$AG$2:$AL$48,MATCH(P59,【参考】数式用!$AI$4:$AL$4,0)+2,0), ""), "")</f>
        <v/>
      </c>
      <c r="V59" s="42"/>
      <c r="W59" s="935"/>
      <c r="X59" s="936"/>
      <c r="Y59" s="43"/>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
      </c>
      <c r="C60" s="913"/>
      <c r="D60" s="913"/>
      <c r="E60" s="913"/>
      <c r="F60" s="913"/>
      <c r="G60" s="913"/>
      <c r="H60" s="913"/>
      <c r="I60" s="9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37"/>
      <c r="R60" s="938"/>
      <c r="S60" s="158" t="str">
        <f>IFERROR(ROUNDDOWN(Q60*VLOOKUP(N60,【参考】数式用!$AR$2:$AW$48,MATCH(P60,【参考】数式用!$AT$4:$AW$4)+2,FALSE)*0.5, 0), "")</f>
        <v/>
      </c>
      <c r="T60" s="530"/>
      <c r="U60" s="160" t="str">
        <f>IFERROR(IF(AG60&lt;&gt;"",Q60*VLOOKUP(N60,【参考】数式用!$AG$2:$AL$48,MATCH(P60,【参考】数式用!$AI$4:$AL$4,0)+2,0), ""), "")</f>
        <v/>
      </c>
      <c r="V60" s="42"/>
      <c r="W60" s="935"/>
      <c r="X60" s="936"/>
      <c r="Y60" s="43"/>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headerFooter>
    <oddHeader>&amp;F</oddHeader>
    <oddFooter>&amp;A&amp;RPage &amp;P</oddFooter>
  </headerFooter>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e60fd174-b192-4fdb-8980-a9c623028ceb"/>
    <ds:schemaRef ds:uri="http://purl.org/dc/elements/1.1/"/>
    <ds:schemaRef ds:uri="http://schemas.openxmlformats.org/package/2006/metadata/core-properties"/>
    <ds:schemaRef ds:uri="263dbbe5-076b-4606-a03b-9598f5f2f35a"/>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介護保険課</cp:lastModifiedBy>
  <cp:revision/>
  <cp:lastPrinted>2026-07-09T07:29:06Z</cp:lastPrinted>
  <dcterms:created xsi:type="dcterms:W3CDTF">2023-01-10T13:53:21Z</dcterms:created>
  <dcterms:modified xsi:type="dcterms:W3CDTF">2026-07-09T07:29:07Z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