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490" windowHeight="7530"/>
  </bookViews>
  <sheets>
    <sheet name="補助対象経費等確認・計算書" sheetId="27" r:id="rId1"/>
    <sheet name="補助事業の内容（実績）" sheetId="2" r:id="rId2"/>
    <sheet name="補助事業に係るリース契約詳細（実績）" sheetId="23" r:id="rId3"/>
  </sheets>
  <externalReferences>
    <externalReference r:id="rId4"/>
    <externalReference r:id="rId5"/>
    <externalReference r:id="rId6"/>
  </externalReferences>
  <definedNames>
    <definedName name="_xlnm.Print_Area" localSheetId="2">'補助事業に係るリース契約詳細（実績）'!$A$1:$J$32</definedName>
    <definedName name="_xlnm.Print_Area" localSheetId="1">'補助事業の内容（実績）'!$A$1:$L$87</definedName>
    <definedName name="_xlnm.Print_Area" localSheetId="0">補助対象経費等確認・計算書!$A$1:$I$53</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 localSheetId="2">[2]基本情報!#REF!</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30" i="27" l="1"/>
  <c r="J32" i="27" l="1"/>
  <c r="D53" i="2"/>
  <c r="D43" i="2"/>
  <c r="E46" i="27"/>
  <c r="J44" i="27" s="1"/>
  <c r="J25" i="27"/>
  <c r="J21" i="27"/>
  <c r="J8" i="27"/>
  <c r="K45" i="27"/>
  <c r="E48" i="27" l="1"/>
  <c r="J46" i="27" l="1"/>
  <c r="H47" i="27"/>
  <c r="F30" i="27"/>
  <c r="E37" i="27" l="1"/>
  <c r="E35" i="27"/>
  <c r="E24" i="27"/>
  <c r="E22" i="27"/>
  <c r="D63" i="2" l="1"/>
  <c r="Z73" i="27" l="1"/>
  <c r="Z72" i="27"/>
  <c r="Z71" i="27"/>
  <c r="Z70" i="27"/>
  <c r="Z69" i="27"/>
  <c r="Z68" i="27"/>
  <c r="Z67" i="27"/>
  <c r="Z66" i="27"/>
  <c r="Z65" i="27"/>
  <c r="Z64" i="27"/>
  <c r="Z63" i="27"/>
  <c r="Z62" i="27"/>
  <c r="Z61" i="27"/>
  <c r="Z60" i="27"/>
  <c r="Z59" i="27"/>
  <c r="H24" i="27"/>
  <c r="E32" i="27"/>
  <c r="E31" i="27"/>
  <c r="J29" i="27"/>
  <c r="J28" i="27"/>
  <c r="J19" i="27"/>
  <c r="E19" i="27"/>
  <c r="J18" i="27"/>
  <c r="J17" i="27"/>
  <c r="J16" i="27"/>
  <c r="J15" i="27"/>
  <c r="X9" i="27"/>
  <c r="J9" i="27"/>
  <c r="X8" i="27"/>
  <c r="X5" i="27"/>
  <c r="X4" i="27"/>
  <c r="H1" i="27"/>
  <c r="G1" i="27"/>
  <c r="E25" i="27" l="1"/>
  <c r="K47" i="27"/>
  <c r="X2" i="27"/>
  <c r="H9" i="27" s="1"/>
  <c r="J40" i="27"/>
  <c r="E38" i="27"/>
  <c r="E39" i="27"/>
  <c r="H39" i="27" s="1"/>
  <c r="N10" i="23"/>
  <c r="J10" i="27" l="1"/>
  <c r="E40" i="27"/>
  <c r="E52" i="27" s="1"/>
  <c r="E51" i="27"/>
  <c r="N18" i="2"/>
  <c r="E53" i="27" l="1"/>
</calcChain>
</file>

<file path=xl/sharedStrings.xml><?xml version="1.0" encoding="utf-8"?>
<sst xmlns="http://schemas.openxmlformats.org/spreadsheetml/2006/main" count="234" uniqueCount="202">
  <si>
    <t>←いずれか1つを選択してください</t>
    <rPh sb="8" eb="10">
      <t>センタク</t>
    </rPh>
    <phoneticPr fontId="9"/>
  </si>
  <si>
    <t>部分を入力してください。</t>
    <rPh sb="0" eb="2">
      <t>ブブン</t>
    </rPh>
    <rPh sb="3" eb="5">
      <t>ニュウリョク</t>
    </rPh>
    <phoneticPr fontId="21"/>
  </si>
  <si>
    <t>←必ずチェックを入れてください。
チェックのない申請書は受付いたしません。</t>
    <rPh sb="1" eb="2">
      <t>カナラ</t>
    </rPh>
    <rPh sb="8" eb="9">
      <t>イ</t>
    </rPh>
    <phoneticPr fontId="9"/>
  </si>
  <si>
    <t>導入設備（１つにチェックを入れる）</t>
    <rPh sb="0" eb="2">
      <t>ドウニュウ</t>
    </rPh>
    <rPh sb="2" eb="4">
      <t>セツビ</t>
    </rPh>
    <rPh sb="13" eb="14">
      <t>イ</t>
    </rPh>
    <phoneticPr fontId="9"/>
  </si>
  <si>
    <t>太陽光発電システム</t>
    <phoneticPr fontId="9"/>
  </si>
  <si>
    <t>サービスの要件・太陽光発電システム全体の要件</t>
    <rPh sb="5" eb="7">
      <t>ヨウケン</t>
    </rPh>
    <rPh sb="8" eb="11">
      <t>タイヨウコウ</t>
    </rPh>
    <rPh sb="11" eb="13">
      <t>ハツデン</t>
    </rPh>
    <rPh sb="17" eb="19">
      <t>ゼンタイ</t>
    </rPh>
    <rPh sb="20" eb="22">
      <t>ヨウケン</t>
    </rPh>
    <phoneticPr fontId="9"/>
  </si>
  <si>
    <t>登録事業プラン名</t>
    <rPh sb="0" eb="2">
      <t>トウロク</t>
    </rPh>
    <rPh sb="2" eb="4">
      <t>ジギョウ</t>
    </rPh>
    <rPh sb="7" eb="8">
      <t>メイ</t>
    </rPh>
    <phoneticPr fontId="9"/>
  </si>
  <si>
    <t>蓄電池の要件（蓄電池を導入しない場合は記載不要です）</t>
    <rPh sb="0" eb="3">
      <t>チクデンチ</t>
    </rPh>
    <rPh sb="4" eb="6">
      <t>ヨウケン</t>
    </rPh>
    <rPh sb="7" eb="10">
      <t>チクデンチ</t>
    </rPh>
    <rPh sb="11" eb="13">
      <t>ドウニュウ</t>
    </rPh>
    <rPh sb="16" eb="18">
      <t>バアイ</t>
    </rPh>
    <rPh sb="19" eb="21">
      <t>キサイ</t>
    </rPh>
    <rPh sb="21" eb="23">
      <t>フヨウ</t>
    </rPh>
    <phoneticPr fontId="9"/>
  </si>
  <si>
    <t>円/kWh</t>
    <rPh sb="0" eb="1">
      <t>エン</t>
    </rPh>
    <phoneticPr fontId="9"/>
  </si>
  <si>
    <t>サービス料金単価</t>
    <rPh sb="4" eb="6">
      <t>リョウキン</t>
    </rPh>
    <rPh sb="6" eb="8">
      <t>タンカ</t>
    </rPh>
    <phoneticPr fontId="9"/>
  </si>
  <si>
    <t>サービス料金単価（※）</t>
    <rPh sb="4" eb="6">
      <t>リョウキン</t>
    </rPh>
    <rPh sb="6" eb="8">
      <t>タンカ</t>
    </rPh>
    <phoneticPr fontId="9"/>
  </si>
  <si>
    <t>　３　サービス料金等（補助金がない場合）</t>
    <rPh sb="7" eb="9">
      <t>リョウキン</t>
    </rPh>
    <rPh sb="9" eb="10">
      <t>トウ</t>
    </rPh>
    <rPh sb="11" eb="14">
      <t>ホジョキン</t>
    </rPh>
    <rPh sb="17" eb="19">
      <t>バアイ</t>
    </rPh>
    <phoneticPr fontId="9"/>
  </si>
  <si>
    <t>※補助金の交付額を明記し、補助金の交付額相当分がサービス料金から控除されていることがわかるように記載すること</t>
    <rPh sb="9" eb="11">
      <t>メイキ</t>
    </rPh>
    <rPh sb="13" eb="16">
      <t>ホジョキン</t>
    </rPh>
    <rPh sb="17" eb="19">
      <t>コウフ</t>
    </rPh>
    <rPh sb="19" eb="20">
      <t>ガク</t>
    </rPh>
    <rPh sb="20" eb="23">
      <t>ソウトウブン</t>
    </rPh>
    <phoneticPr fontId="9"/>
  </si>
  <si>
    <t>４　３のサービス料金単価の算定根拠</t>
    <rPh sb="8" eb="10">
      <t>リョウキン</t>
    </rPh>
    <rPh sb="10" eb="12">
      <t>タンカ</t>
    </rPh>
    <rPh sb="13" eb="15">
      <t>サンテイ</t>
    </rPh>
    <rPh sb="15" eb="17">
      <t>コンキョ</t>
    </rPh>
    <phoneticPr fontId="9"/>
  </si>
  <si>
    <t>リース料金単価</t>
    <rPh sb="3" eb="5">
      <t>リョウキン</t>
    </rPh>
    <rPh sb="5" eb="7">
      <t>タンカ</t>
    </rPh>
    <phoneticPr fontId="9"/>
  </si>
  <si>
    <t>円/月</t>
    <rPh sb="0" eb="1">
      <t>エン</t>
    </rPh>
    <rPh sb="2" eb="3">
      <t>ツキ</t>
    </rPh>
    <phoneticPr fontId="9"/>
  </si>
  <si>
    <t>蓄電システム</t>
    <rPh sb="0" eb="2">
      <t>チクデン</t>
    </rPh>
    <phoneticPr fontId="9"/>
  </si>
  <si>
    <t>←いずれか1つあるいは両方を選択してください</t>
    <rPh sb="11" eb="13">
      <t>リョウホウ</t>
    </rPh>
    <rPh sb="14" eb="16">
      <t>センタク</t>
    </rPh>
    <phoneticPr fontId="9"/>
  </si>
  <si>
    <t>　１　リース料金（補助金の交付額相当分の控除後）</t>
    <rPh sb="6" eb="8">
      <t>リョウキン</t>
    </rPh>
    <rPh sb="9" eb="12">
      <t>ホジョキン</t>
    </rPh>
    <rPh sb="13" eb="15">
      <t>コウフ</t>
    </rPh>
    <rPh sb="15" eb="16">
      <t>ガク</t>
    </rPh>
    <rPh sb="16" eb="19">
      <t>ソウトウブン</t>
    </rPh>
    <rPh sb="20" eb="22">
      <t>コウジョ</t>
    </rPh>
    <rPh sb="22" eb="23">
      <t>ゴ</t>
    </rPh>
    <phoneticPr fontId="9"/>
  </si>
  <si>
    <t>２　１のリース料金単価の算定根拠</t>
    <rPh sb="7" eb="9">
      <t>リョウキン</t>
    </rPh>
    <rPh sb="9" eb="11">
      <t>タンカ</t>
    </rPh>
    <rPh sb="12" eb="14">
      <t>サンテイ</t>
    </rPh>
    <rPh sb="14" eb="16">
      <t>コンキョ</t>
    </rPh>
    <phoneticPr fontId="9"/>
  </si>
  <si>
    <t>４　３のリース料金単価の算定根拠</t>
    <rPh sb="7" eb="9">
      <t>リョウキン</t>
    </rPh>
    <rPh sb="9" eb="11">
      <t>タンカ</t>
    </rPh>
    <rPh sb="12" eb="14">
      <t>サンテイ</t>
    </rPh>
    <rPh sb="14" eb="16">
      <t>コンキョ</t>
    </rPh>
    <phoneticPr fontId="9"/>
  </si>
  <si>
    <t>　３　リース料金（補助金の交付額相当分を控除しない場合）</t>
    <rPh sb="6" eb="8">
      <t>リョウキン</t>
    </rPh>
    <rPh sb="9" eb="12">
      <t>ホジョキン</t>
    </rPh>
    <rPh sb="13" eb="15">
      <t>コウフ</t>
    </rPh>
    <rPh sb="15" eb="16">
      <t>ガク</t>
    </rPh>
    <rPh sb="16" eb="19">
      <t>ソウトウブン</t>
    </rPh>
    <rPh sb="20" eb="22">
      <t>コウジョ</t>
    </rPh>
    <rPh sb="25" eb="27">
      <t>バアイ</t>
    </rPh>
    <phoneticPr fontId="9"/>
  </si>
  <si>
    <t>導入設備（いずれか１つに「○」を入れる）</t>
    <rPh sb="0" eb="2">
      <t>ドウニュウ</t>
    </rPh>
    <rPh sb="2" eb="4">
      <t>セツビ</t>
    </rPh>
    <rPh sb="16" eb="17">
      <t>イ</t>
    </rPh>
    <phoneticPr fontId="9"/>
  </si>
  <si>
    <t>太陽光発電設備</t>
    <rPh sb="5" eb="7">
      <t>セツビ</t>
    </rPh>
    <phoneticPr fontId="9"/>
  </si>
  <si>
    <t>太陽光発電設備及び蓄電池</t>
    <rPh sb="0" eb="3">
      <t>タイヨウコウ</t>
    </rPh>
    <rPh sb="3" eb="5">
      <t>ハツデン</t>
    </rPh>
    <rPh sb="5" eb="7">
      <t>セツビ</t>
    </rPh>
    <rPh sb="7" eb="8">
      <t>オヨ</t>
    </rPh>
    <rPh sb="9" eb="12">
      <t>チクデンチ</t>
    </rPh>
    <phoneticPr fontId="9"/>
  </si>
  <si>
    <t>導入する蓄電池は停電時のみに利用する非常用予備電源ではありません。</t>
    <rPh sb="0" eb="2">
      <t>ドウニュウ</t>
    </rPh>
    <rPh sb="4" eb="7">
      <t>チクデンチ</t>
    </rPh>
    <phoneticPr fontId="9"/>
  </si>
  <si>
    <t>サービス料金等の計算</t>
    <rPh sb="4" eb="6">
      <t>リョウキン</t>
    </rPh>
    <rPh sb="6" eb="7">
      <t>トウ</t>
    </rPh>
    <rPh sb="8" eb="10">
      <t>ケイサン</t>
    </rPh>
    <phoneticPr fontId="9"/>
  </si>
  <si>
    <t>登録事業者名</t>
    <rPh sb="0" eb="2">
      <t>トウロク</t>
    </rPh>
    <rPh sb="2" eb="5">
      <t>ジギョウシャ</t>
    </rPh>
    <rPh sb="5" eb="6">
      <t>メイ</t>
    </rPh>
    <phoneticPr fontId="9"/>
  </si>
  <si>
    <t>　２　１のサービス料金単価の算定根拠</t>
    <rPh sb="9" eb="11">
      <t>リョウキン</t>
    </rPh>
    <rPh sb="11" eb="13">
      <t>タンカ</t>
    </rPh>
    <rPh sb="14" eb="16">
      <t>サンテイ</t>
    </rPh>
    <rPh sb="16" eb="18">
      <t>コンキョ</t>
    </rPh>
    <phoneticPr fontId="9"/>
  </si>
  <si>
    <t>　１　サービス料金等（市補助金の交付額相当分の控除後の金額）</t>
    <rPh sb="7" eb="9">
      <t>リョウキン</t>
    </rPh>
    <rPh sb="9" eb="10">
      <t>トウ</t>
    </rPh>
    <rPh sb="11" eb="12">
      <t>シ</t>
    </rPh>
    <rPh sb="12" eb="15">
      <t>ホジョキン</t>
    </rPh>
    <rPh sb="16" eb="18">
      <t>コウフ</t>
    </rPh>
    <rPh sb="18" eb="19">
      <t>ガク</t>
    </rPh>
    <rPh sb="19" eb="22">
      <t>ソウトウブン</t>
    </rPh>
    <rPh sb="23" eb="25">
      <t>コウジョ</t>
    </rPh>
    <rPh sb="25" eb="26">
      <t>ゴ</t>
    </rPh>
    <rPh sb="27" eb="29">
      <t>キンガク</t>
    </rPh>
    <phoneticPr fontId="9"/>
  </si>
  <si>
    <t>年　　月　　日　から　　　　　　　　　年　　月　　日　まで</t>
    <rPh sb="0" eb="1">
      <t>ネン</t>
    </rPh>
    <rPh sb="3" eb="4">
      <t>ツキ</t>
    </rPh>
    <rPh sb="6" eb="7">
      <t>ニチ</t>
    </rPh>
    <rPh sb="19" eb="20">
      <t>ネン</t>
    </rPh>
    <rPh sb="22" eb="23">
      <t>ツキ</t>
    </rPh>
    <rPh sb="25" eb="26">
      <t>ニチ</t>
    </rPh>
    <phoneticPr fontId="9"/>
  </si>
  <si>
    <t>補助金の申請事業者名（リース事業者）</t>
    <rPh sb="0" eb="3">
      <t>ホジョキン</t>
    </rPh>
    <rPh sb="4" eb="6">
      <t>シンセイ</t>
    </rPh>
    <rPh sb="6" eb="9">
      <t>ジギョウシャ</t>
    </rPh>
    <rPh sb="9" eb="10">
      <t>メイ</t>
    </rPh>
    <rPh sb="14" eb="16">
      <t>ジギョウ</t>
    </rPh>
    <rPh sb="16" eb="17">
      <t>シャ</t>
    </rPh>
    <phoneticPr fontId="9"/>
  </si>
  <si>
    <t>補助金の申請事業者名（導入設備の所有者）</t>
    <rPh sb="0" eb="3">
      <t>ホジョキン</t>
    </rPh>
    <rPh sb="4" eb="6">
      <t>シンセイ</t>
    </rPh>
    <rPh sb="6" eb="9">
      <t>ジギョウシャ</t>
    </rPh>
    <rPh sb="9" eb="10">
      <t>メイ</t>
    </rPh>
    <rPh sb="11" eb="13">
      <t>ドウニュウ</t>
    </rPh>
    <rPh sb="13" eb="15">
      <t>セツビ</t>
    </rPh>
    <rPh sb="16" eb="19">
      <t>ショユウシャ</t>
    </rPh>
    <phoneticPr fontId="9"/>
  </si>
  <si>
    <t>登録事業者名</t>
    <phoneticPr fontId="9"/>
  </si>
  <si>
    <t>補助対象施設の所有者</t>
    <rPh sb="0" eb="2">
      <t>ホジョ</t>
    </rPh>
    <rPh sb="2" eb="4">
      <t>タイショウ</t>
    </rPh>
    <rPh sb="4" eb="6">
      <t>シセツ</t>
    </rPh>
    <rPh sb="7" eb="10">
      <t>ショユウシャ</t>
    </rPh>
    <phoneticPr fontId="9"/>
  </si>
  <si>
    <t>　事業者名</t>
    <rPh sb="1" eb="4">
      <t>ジギョウシャ</t>
    </rPh>
    <rPh sb="4" eb="5">
      <t>メイ</t>
    </rPh>
    <phoneticPr fontId="9"/>
  </si>
  <si>
    <t>　代表者名</t>
    <rPh sb="1" eb="4">
      <t>ダイヒョウシャ</t>
    </rPh>
    <rPh sb="4" eb="5">
      <t>メイ</t>
    </rPh>
    <phoneticPr fontId="9"/>
  </si>
  <si>
    <t>　補助対象施設の所在地</t>
    <rPh sb="1" eb="3">
      <t>ホジョ</t>
    </rPh>
    <rPh sb="3" eb="5">
      <t>タイショウ</t>
    </rPh>
    <rPh sb="5" eb="7">
      <t>シセツ</t>
    </rPh>
    <rPh sb="8" eb="11">
      <t>ショザイチ</t>
    </rPh>
    <phoneticPr fontId="9"/>
  </si>
  <si>
    <t>　連絡先</t>
    <rPh sb="1" eb="3">
      <t>レンラク</t>
    </rPh>
    <rPh sb="3" eb="4">
      <t>サキ</t>
    </rPh>
    <phoneticPr fontId="9"/>
  </si>
  <si>
    <t>必須項目（入力済：１　未入力０）</t>
    <rPh sb="0" eb="2">
      <t>ヒッス</t>
    </rPh>
    <rPh sb="2" eb="4">
      <t>コウモク</t>
    </rPh>
    <rPh sb="5" eb="7">
      <t>ニュウリョク</t>
    </rPh>
    <rPh sb="7" eb="8">
      <t>スミ</t>
    </rPh>
    <rPh sb="11" eb="14">
      <t>ミニュウリョク</t>
    </rPh>
    <phoneticPr fontId="25"/>
  </si>
  <si>
    <t>申請者住所</t>
    <rPh sb="0" eb="3">
      <t>シンセイシャ</t>
    </rPh>
    <rPh sb="3" eb="5">
      <t>ジュウショ</t>
    </rPh>
    <phoneticPr fontId="34"/>
  </si>
  <si>
    <t>※記載必須</t>
    <rPh sb="1" eb="3">
      <t>キサイ</t>
    </rPh>
    <rPh sb="3" eb="5">
      <t>ヒッス</t>
    </rPh>
    <phoneticPr fontId="25"/>
  </si>
  <si>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25"/>
  </si>
  <si>
    <t>申請者氏名</t>
    <rPh sb="0" eb="3">
      <t>シンセイシャ</t>
    </rPh>
    <rPh sb="3" eb="5">
      <t>シメイ</t>
    </rPh>
    <phoneticPr fontId="2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</si>
  <si>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25"/>
  </si>
  <si>
    <t>←1については全ての黄色セルについて必ず入力してください</t>
    <rPh sb="7" eb="8">
      <t>スベ</t>
    </rPh>
    <rPh sb="18" eb="19">
      <t>カナラ</t>
    </rPh>
    <rPh sb="20" eb="22">
      <t>ニュウリョク</t>
    </rPh>
    <phoneticPr fontId="25"/>
  </si>
  <si>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9"/>
  </si>
  <si>
    <t>【記載必須項目判定】</t>
    <rPh sb="1" eb="3">
      <t>キサイ</t>
    </rPh>
    <rPh sb="3" eb="5">
      <t>ヒッス</t>
    </rPh>
    <rPh sb="5" eb="7">
      <t>コウモク</t>
    </rPh>
    <phoneticPr fontId="25"/>
  </si>
  <si>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9"/>
  </si>
  <si>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25"/>
  </si>
  <si>
    <t>(1)太陽光発電設備</t>
    <rPh sb="3" eb="6">
      <t>タイヨウコウ</t>
    </rPh>
    <rPh sb="6" eb="8">
      <t>ハツデン</t>
    </rPh>
    <rPh sb="8" eb="10">
      <t>セツビ</t>
    </rPh>
    <phoneticPr fontId="25"/>
  </si>
  <si>
    <t>太陽電池モジュールのメーカー名・型番</t>
    <rPh sb="0" eb="2">
      <t>タイヨウ</t>
    </rPh>
    <rPh sb="2" eb="4">
      <t>デンチ</t>
    </rPh>
    <rPh sb="14" eb="15">
      <t>メイ</t>
    </rPh>
    <rPh sb="16" eb="18">
      <t>カタバン</t>
    </rPh>
    <phoneticPr fontId="9"/>
  </si>
  <si>
    <t>A</t>
    <phoneticPr fontId="25"/>
  </si>
  <si>
    <t>パワーコンディショナーのメーカー名・型番</t>
    <rPh sb="16" eb="17">
      <t>メイ</t>
    </rPh>
    <rPh sb="18" eb="20">
      <t>カタバン</t>
    </rPh>
    <phoneticPr fontId="9"/>
  </si>
  <si>
    <t>B</t>
    <phoneticPr fontId="25"/>
  </si>
  <si>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9"/>
  </si>
  <si>
    <t>kW</t>
    <phoneticPr fontId="25"/>
  </si>
  <si>
    <t>C</t>
    <phoneticPr fontId="25"/>
  </si>
  <si>
    <t>パワーコンディショナーの定格出力の合計値</t>
    <rPh sb="12" eb="14">
      <t>テイカク</t>
    </rPh>
    <rPh sb="14" eb="16">
      <t>シュツリョク</t>
    </rPh>
    <rPh sb="17" eb="20">
      <t>ゴウケイチ</t>
    </rPh>
    <phoneticPr fontId="9"/>
  </si>
  <si>
    <t>D</t>
    <phoneticPr fontId="25"/>
  </si>
  <si>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9"/>
  </si>
  <si>
    <t>kW(CまたはDの低い方)</t>
    <rPh sb="9" eb="10">
      <t>ヒク</t>
    </rPh>
    <rPh sb="11" eb="12">
      <t>ホウ</t>
    </rPh>
    <phoneticPr fontId="25"/>
  </si>
  <si>
    <t>E</t>
    <phoneticPr fontId="25"/>
  </si>
  <si>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25"/>
  </si>
  <si>
    <t>円</t>
    <rPh sb="0" eb="1">
      <t>エン</t>
    </rPh>
    <phoneticPr fontId="25"/>
  </si>
  <si>
    <t>F</t>
    <phoneticPr fontId="25"/>
  </si>
  <si>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44"/>
  </si>
  <si>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25"/>
  </si>
  <si>
    <t>G</t>
    <phoneticPr fontId="25"/>
  </si>
  <si>
    <t>【補助対象経費判定】</t>
    <rPh sb="1" eb="3">
      <t>ホジョ</t>
    </rPh>
    <rPh sb="3" eb="5">
      <t>タイショウ</t>
    </rPh>
    <rPh sb="5" eb="7">
      <t>ケイヒ</t>
    </rPh>
    <phoneticPr fontId="25"/>
  </si>
  <si>
    <t>太陽光発電設備の補助対象費用（税抜）</t>
    <rPh sb="8" eb="10">
      <t>ホジョ</t>
    </rPh>
    <rPh sb="10" eb="12">
      <t>タイショウ</t>
    </rPh>
    <rPh sb="12" eb="14">
      <t>ヒヨウ</t>
    </rPh>
    <rPh sb="15" eb="16">
      <t>ゼイ</t>
    </rPh>
    <rPh sb="16" eb="17">
      <t>ヌ</t>
    </rPh>
    <phoneticPr fontId="25"/>
  </si>
  <si>
    <t>円（F＋G)</t>
    <rPh sb="0" eb="1">
      <t>エン</t>
    </rPh>
    <phoneticPr fontId="25"/>
  </si>
  <si>
    <t>H</t>
    <phoneticPr fontId="25"/>
  </si>
  <si>
    <t>I</t>
    <phoneticPr fontId="25"/>
  </si>
  <si>
    <t>(2)蓄電池</t>
    <rPh sb="3" eb="6">
      <t>チクデンチ</t>
    </rPh>
    <phoneticPr fontId="25"/>
  </si>
  <si>
    <t>機器のメーカー名・パッケージ型番</t>
    <rPh sb="0" eb="2">
      <t>キキ</t>
    </rPh>
    <rPh sb="7" eb="8">
      <t>メイ</t>
    </rPh>
    <rPh sb="14" eb="16">
      <t>カタバン</t>
    </rPh>
    <phoneticPr fontId="9"/>
  </si>
  <si>
    <t>A</t>
    <phoneticPr fontId="25"/>
  </si>
  <si>
    <t>kWh</t>
    <phoneticPr fontId="25"/>
  </si>
  <si>
    <t>B</t>
    <phoneticPr fontId="25"/>
  </si>
  <si>
    <t>D</t>
    <phoneticPr fontId="25"/>
  </si>
  <si>
    <t>種類</t>
  </si>
  <si>
    <t>公称電圧（V)</t>
  </si>
  <si>
    <t>火災予防条例の規制を受ける4800Ah・セル以上の蓄電池の容量（ｋWｈ）</t>
    <phoneticPr fontId="25"/>
  </si>
  <si>
    <t>円(B*51,000)</t>
    <rPh sb="0" eb="1">
      <t>エン</t>
    </rPh>
    <phoneticPr fontId="25"/>
  </si>
  <si>
    <t>鉛蓄電池</t>
  </si>
  <si>
    <t>家庭用</t>
    <rPh sb="0" eb="3">
      <t>カテイヨウ</t>
    </rPh>
    <phoneticPr fontId="25"/>
  </si>
  <si>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25"/>
  </si>
  <si>
    <t>円</t>
    <rPh sb="0" eb="1">
      <t>エン</t>
    </rPh>
    <phoneticPr fontId="9"/>
  </si>
  <si>
    <t>←必要な項目が入力されており補助要件を満たしている場合に"○"と表示される。"○"が表示されない場合、設備の見直し等を行うこと</t>
    <phoneticPr fontId="44"/>
  </si>
  <si>
    <t>アルカリ蓄電池</t>
  </si>
  <si>
    <t>業務用</t>
    <rPh sb="0" eb="3">
      <t>ギョウムヨウ</t>
    </rPh>
    <phoneticPr fontId="25"/>
  </si>
  <si>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25"/>
  </si>
  <si>
    <t>ニッケル水素蓄電池</t>
  </si>
  <si>
    <t>蓄電池の補助対象費用（税抜）</t>
    <rPh sb="0" eb="3">
      <t>チクデンチ</t>
    </rPh>
    <rPh sb="4" eb="6">
      <t>ホジョ</t>
    </rPh>
    <rPh sb="6" eb="8">
      <t>タイショウ</t>
    </rPh>
    <rPh sb="8" eb="10">
      <t>ヒヨウ</t>
    </rPh>
    <rPh sb="11" eb="13">
      <t>ゼイヌキ</t>
    </rPh>
    <phoneticPr fontId="9"/>
  </si>
  <si>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</si>
  <si>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9"/>
  </si>
  <si>
    <t>【補助対象経費判定】</t>
    <phoneticPr fontId="25"/>
  </si>
  <si>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</si>
  <si>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9"/>
  </si>
  <si>
    <t>リン酸鉄リチウムイオン電池</t>
  </si>
  <si>
    <t>kWh</t>
  </si>
  <si>
    <t>年間想定発電量</t>
    <rPh sb="0" eb="2">
      <t>ネンカン</t>
    </rPh>
    <rPh sb="2" eb="4">
      <t>ソウテイ</t>
    </rPh>
    <rPh sb="4" eb="6">
      <t>ハツデン</t>
    </rPh>
    <rPh sb="6" eb="7">
      <t>リョウ</t>
    </rPh>
    <phoneticPr fontId="9"/>
  </si>
  <si>
    <t>円（A+B)</t>
    <rPh sb="0" eb="1">
      <t>エン</t>
    </rPh>
    <phoneticPr fontId="9"/>
  </si>
  <si>
    <t>C</t>
    <phoneticPr fontId="25"/>
  </si>
  <si>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</si>
  <si>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</si>
  <si>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</si>
  <si>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</si>
  <si>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</si>
  <si>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25"/>
  </si>
  <si>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</si>
  <si>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</si>
  <si>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</si>
  <si>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</si>
  <si>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</si>
  <si>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</si>
  <si>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</si>
  <si>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</si>
  <si>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</si>
  <si>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kWh</t>
    <phoneticPr fontId="9"/>
  </si>
  <si>
    <t>←太陽光発電設備の電気を蓄電池に蓄え、夜間等に使用する場合はその分の電力量も自家消費電力量に含めます。</t>
    <phoneticPr fontId="9"/>
  </si>
  <si>
    <t xml:space="preserve">
</t>
    <phoneticPr fontId="9"/>
  </si>
  <si>
    <t>PPA事業の契約期間（予定）</t>
    <rPh sb="3" eb="5">
      <t>ジギョウ</t>
    </rPh>
    <rPh sb="6" eb="8">
      <t>ケイヤク</t>
    </rPh>
    <rPh sb="8" eb="10">
      <t>キカン</t>
    </rPh>
    <rPh sb="11" eb="13">
      <t>ヨテイ</t>
    </rPh>
    <phoneticPr fontId="9"/>
  </si>
  <si>
    <t>リース契約の契約期間（予定）</t>
    <rPh sb="3" eb="5">
      <t>ケイヤク</t>
    </rPh>
    <rPh sb="6" eb="8">
      <t>ケイヤク</t>
    </rPh>
    <rPh sb="8" eb="10">
      <t>キカン</t>
    </rPh>
    <rPh sb="11" eb="13">
      <t>ヨテイ</t>
    </rPh>
    <phoneticPr fontId="9"/>
  </si>
  <si>
    <t>円/kWh以下</t>
    <rPh sb="0" eb="1">
      <t>エン</t>
    </rPh>
    <rPh sb="5" eb="7">
      <t>イカ</t>
    </rPh>
    <phoneticPr fontId="25"/>
  </si>
  <si>
    <r>
      <t>対象外経費</t>
    </r>
    <r>
      <rPr>
        <b/>
        <sz val="10"/>
        <color rgb="FFFF0000"/>
        <rFont val="ＭＳ Ｐゴシック"/>
        <family val="3"/>
        <charset val="128"/>
      </rPr>
      <t xml:space="preserve">（税抜）
</t>
    </r>
    <r>
      <rPr>
        <sz val="10"/>
        <rFont val="ＭＳ Ｐゴシック"/>
        <family val="3"/>
        <charset val="128"/>
      </rPr>
      <t>　・季節機器の撤去に係る費用（撤去した機器等の処理費を含む）</t>
    </r>
    <rPh sb="0" eb="3">
      <t>タイショウガイ</t>
    </rPh>
    <rPh sb="3" eb="5">
      <t>ケイヒ</t>
    </rPh>
    <rPh sb="6" eb="8">
      <t>ゼイヌキ</t>
    </rPh>
    <rPh sb="12" eb="14">
      <t>キセツ</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phoneticPr fontId="21"/>
  </si>
  <si>
    <t>H</t>
    <phoneticPr fontId="9"/>
  </si>
  <si>
    <t>I</t>
    <phoneticPr fontId="9"/>
  </si>
  <si>
    <t>J</t>
    <phoneticPr fontId="25"/>
  </si>
  <si>
    <t>K</t>
    <phoneticPr fontId="25"/>
  </si>
  <si>
    <t>円</t>
    <rPh sb="0" eb="1">
      <t>エン</t>
    </rPh>
    <phoneticPr fontId="9"/>
  </si>
  <si>
    <t>円（F＋G - I)</t>
    <rPh sb="0" eb="1">
      <t>エン</t>
    </rPh>
    <phoneticPr fontId="25"/>
  </si>
  <si>
    <t>円（ H + I ）</t>
    <rPh sb="0" eb="1">
      <t>エン</t>
    </rPh>
    <phoneticPr fontId="9"/>
  </si>
  <si>
    <t>円（H + I-K）</t>
    <rPh sb="0" eb="1">
      <t>エン</t>
    </rPh>
    <phoneticPr fontId="9"/>
  </si>
  <si>
    <t>J</t>
    <phoneticPr fontId="9"/>
  </si>
  <si>
    <t>K</t>
    <phoneticPr fontId="9"/>
  </si>
  <si>
    <t>L</t>
    <phoneticPr fontId="25"/>
  </si>
  <si>
    <t>M</t>
    <phoneticPr fontId="25"/>
  </si>
  <si>
    <t>N</t>
    <phoneticPr fontId="25"/>
  </si>
  <si>
    <t>O</t>
    <phoneticPr fontId="44"/>
  </si>
  <si>
    <t>円（L*1/3）</t>
    <rPh sb="0" eb="1">
      <t>エン</t>
    </rPh>
    <phoneticPr fontId="25"/>
  </si>
  <si>
    <t>太陽光発電設備を導入した補助対象施設に太陽光発電設備からの電気が供給される場合、その供給される電気には環境価値が伴っており、登録事業者が環境価値を取得しません。</t>
    <rPh sb="0" eb="3">
      <t>タイヨウコウ</t>
    </rPh>
    <rPh sb="3" eb="5">
      <t>ハツデン</t>
    </rPh>
    <rPh sb="5" eb="7">
      <t>セツビ</t>
    </rPh>
    <rPh sb="8" eb="10">
      <t>ドウニュウ</t>
    </rPh>
    <rPh sb="12" eb="14">
      <t>ホジョ</t>
    </rPh>
    <rPh sb="14" eb="16">
      <t>タイショウ</t>
    </rPh>
    <rPh sb="16" eb="18">
      <t>シセツ</t>
    </rPh>
    <rPh sb="19" eb="22">
      <t>タイヨウコウ</t>
    </rPh>
    <rPh sb="22" eb="24">
      <t>ハツデン</t>
    </rPh>
    <rPh sb="24" eb="26">
      <t>セツビ</t>
    </rPh>
    <rPh sb="29" eb="31">
      <t>デンキ</t>
    </rPh>
    <rPh sb="32" eb="34">
      <t>キョウキュウ</t>
    </rPh>
    <rPh sb="37" eb="39">
      <t>バアイ</t>
    </rPh>
    <rPh sb="42" eb="44">
      <t>キョウキュウ</t>
    </rPh>
    <rPh sb="47" eb="49">
      <t>デンキ</t>
    </rPh>
    <rPh sb="51" eb="53">
      <t>カンキョウ</t>
    </rPh>
    <rPh sb="53" eb="55">
      <t>カチ</t>
    </rPh>
    <rPh sb="56" eb="57">
      <t>トモナ</t>
    </rPh>
    <rPh sb="62" eb="64">
      <t>トウロク</t>
    </rPh>
    <rPh sb="64" eb="67">
      <t>ジギョウシャ</t>
    </rPh>
    <rPh sb="68" eb="70">
      <t>カンキョウ</t>
    </rPh>
    <rPh sb="70" eb="72">
      <t>カチ</t>
    </rPh>
    <rPh sb="73" eb="75">
      <t>シュトク</t>
    </rPh>
    <phoneticPr fontId="9"/>
  </si>
  <si>
    <t>太陽光発電設備の設置にあたっては、再生可能エネルギー電気の利用の促進に関する特別措置法（平成２３年法律第１０８号）に基づく「事業計画策定ガイドライン（太陽光発電）」（資源エネルギー庁）に定める遵守事項等（ただし、専らFIT の認定を受けた者に対するものを除く。）に準拠して実施します。</t>
    <phoneticPr fontId="9"/>
  </si>
  <si>
    <t>太陽光発電システムが故障した場合に、サービス期間中は速やかに交換又は修理を行います。</t>
    <phoneticPr fontId="9"/>
  </si>
  <si>
    <t>費用合計（税抜）</t>
    <rPh sb="0" eb="2">
      <t>ヒヨウ</t>
    </rPh>
    <rPh sb="2" eb="4">
      <t>ゴウケイ</t>
    </rPh>
    <phoneticPr fontId="21"/>
  </si>
  <si>
    <t>設置する太陽光発電設備を構成するモジュールについては、国際電気標準会議（ＩＥＣ）のＩＥＣＥＥ-ＰＶ-ＦＣＳ制度に加盟する海外認証機関又はＩＥＣＥＥ-ＣＢ認証機関による太陽電池モジュール認証を受けています。</t>
    <phoneticPr fontId="9"/>
  </si>
  <si>
    <t>設置する太陽光発電設備のメーカーについては、国内企業であるか、または当該メーカーの日本法人が存在する国外企業です。</t>
    <rPh sb="22" eb="24">
      <t>コクナイ</t>
    </rPh>
    <rPh sb="24" eb="26">
      <t>キギョウ</t>
    </rPh>
    <rPh sb="34" eb="36">
      <t>トウガイ</t>
    </rPh>
    <rPh sb="46" eb="48">
      <t>ソンザイ</t>
    </rPh>
    <phoneticPr fontId="9"/>
  </si>
  <si>
    <t>設置する太陽光発電設備又は当該設備の取付工事が原因で生じた身体障害及び財物損壊に係る賠償責任補償に加入しています。
※太陽光発電システムが原因の場合は、設備のメーカー等が補償する取り決めになっているか、取付工事が原因の場合は施工業者が保険会社等の一般的な保険商品等に加入している場合も可とします。</t>
    <rPh sb="0" eb="2">
      <t>セッチ</t>
    </rPh>
    <rPh sb="33" eb="34">
      <t>オヨ</t>
    </rPh>
    <rPh sb="40" eb="41">
      <t>カカ</t>
    </rPh>
    <rPh sb="49" eb="51">
      <t>カニュウ</t>
    </rPh>
    <rPh sb="83" eb="84">
      <t>トウ</t>
    </rPh>
    <phoneticPr fontId="9"/>
  </si>
  <si>
    <t>設置する太陽光発電設備は、法定耐用年数（17年間）の間、継続して市内において発電していると見込まれるものとします。また、蓄電池を設置する場合は、契約終了後も法定耐用年数（6年間）の間、継続して市内において設置されると見込まれるものとします。また、それらの期間が満了するまでの間、市の求めに応じて設備の設置状況等の調査に回答します。</t>
    <rPh sb="60" eb="63">
      <t>チクデンチ</t>
    </rPh>
    <rPh sb="64" eb="66">
      <t>セッチ</t>
    </rPh>
    <rPh sb="68" eb="70">
      <t>バアイ</t>
    </rPh>
    <rPh sb="72" eb="74">
      <t>ケイヤク</t>
    </rPh>
    <rPh sb="74" eb="76">
      <t>シュウリョウ</t>
    </rPh>
    <rPh sb="76" eb="77">
      <t>ゴ</t>
    </rPh>
    <rPh sb="78" eb="80">
      <t>ホウテイ</t>
    </rPh>
    <rPh sb="80" eb="82">
      <t>タイヨウ</t>
    </rPh>
    <rPh sb="82" eb="84">
      <t>ネンスウ</t>
    </rPh>
    <rPh sb="86" eb="88">
      <t>ネンカン</t>
    </rPh>
    <rPh sb="90" eb="91">
      <t>アイダ</t>
    </rPh>
    <rPh sb="92" eb="94">
      <t>ケイゾク</t>
    </rPh>
    <rPh sb="96" eb="98">
      <t>シナイ</t>
    </rPh>
    <rPh sb="102" eb="104">
      <t>セッチ</t>
    </rPh>
    <rPh sb="108" eb="110">
      <t>ミコ</t>
    </rPh>
    <rPh sb="127" eb="129">
      <t>キカン</t>
    </rPh>
    <rPh sb="130" eb="132">
      <t>マンリョウ</t>
    </rPh>
    <rPh sb="137" eb="138">
      <t>カン</t>
    </rPh>
    <rPh sb="139" eb="140">
      <t>シ</t>
    </rPh>
    <rPh sb="141" eb="142">
      <t>モト</t>
    </rPh>
    <rPh sb="144" eb="145">
      <t>オウ</t>
    </rPh>
    <rPh sb="147" eb="149">
      <t>セツビ</t>
    </rPh>
    <rPh sb="150" eb="152">
      <t>セッチ</t>
    </rPh>
    <rPh sb="152" eb="154">
      <t>ジョウキョウ</t>
    </rPh>
    <rPh sb="154" eb="155">
      <t>トウ</t>
    </rPh>
    <rPh sb="156" eb="158">
      <t>チョウサ</t>
    </rPh>
    <rPh sb="159" eb="161">
      <t>カイトウ</t>
    </rPh>
    <phoneticPr fontId="9"/>
  </si>
  <si>
    <t>導入する太陽光発電システムは未使用品です。また、停電時においても電力供給を継続する機能を有します。</t>
    <rPh sb="0" eb="2">
      <t>ドウニュウ</t>
    </rPh>
    <rPh sb="4" eb="7">
      <t>タイヨウコウ</t>
    </rPh>
    <rPh sb="7" eb="9">
      <t>ハツデン</t>
    </rPh>
    <rPh sb="14" eb="18">
      <t>ミシヨウヒン</t>
    </rPh>
    <rPh sb="24" eb="26">
      <t>テイデン</t>
    </rPh>
    <rPh sb="26" eb="27">
      <t>ジ</t>
    </rPh>
    <rPh sb="32" eb="34">
      <t>デンリョク</t>
    </rPh>
    <rPh sb="34" eb="36">
      <t>キョウキュウ</t>
    </rPh>
    <rPh sb="37" eb="39">
      <t>ケイゾク</t>
    </rPh>
    <rPh sb="41" eb="43">
      <t>キノウ</t>
    </rPh>
    <rPh sb="44" eb="45">
      <t>ユウ</t>
    </rPh>
    <phoneticPr fontId="9"/>
  </si>
  <si>
    <r>
      <t xml:space="preserve">円/kWh（L÷B）
</t>
    </r>
    <r>
      <rPr>
        <b/>
        <sz val="9"/>
        <color rgb="FFFF0000"/>
        <rFont val="ＭＳ Ｐゴシック"/>
        <family val="3"/>
        <charset val="128"/>
      </rPr>
      <t>※F以下となるように努めなければならない。</t>
    </r>
    <rPh sb="13" eb="15">
      <t>イカ</t>
    </rPh>
    <rPh sb="21" eb="22">
      <t>ツト</t>
    </rPh>
    <phoneticPr fontId="25"/>
  </si>
  <si>
    <t>円（G,M,100万円のうち最小のもの）</t>
    <rPh sb="0" eb="1">
      <t>エン</t>
    </rPh>
    <rPh sb="9" eb="11">
      <t>マンエン</t>
    </rPh>
    <rPh sb="14" eb="16">
      <t>サイショウ</t>
    </rPh>
    <phoneticPr fontId="9"/>
  </si>
  <si>
    <t>％</t>
    <phoneticPr fontId="9"/>
  </si>
  <si>
    <t>３　発電した電力の消費率</t>
    <rPh sb="2" eb="4">
      <t>ハツデン</t>
    </rPh>
    <rPh sb="6" eb="8">
      <t>デンリョク</t>
    </rPh>
    <rPh sb="9" eb="11">
      <t>ショウヒ</t>
    </rPh>
    <rPh sb="11" eb="12">
      <t>リツ</t>
    </rPh>
    <phoneticPr fontId="25"/>
  </si>
  <si>
    <t>%（C÷D×100）</t>
    <phoneticPr fontId="25"/>
  </si>
  <si>
    <t>B</t>
  </si>
  <si>
    <t>C</t>
  </si>
  <si>
    <t>D</t>
  </si>
  <si>
    <t>E</t>
  </si>
  <si>
    <t>kWh（A + B）</t>
    <phoneticPr fontId="9"/>
  </si>
  <si>
    <t>補助対象施設に設置する太陽光発電設備で発電する電力のうち当該施設の敷地内及び当該施設以外に大阪府内に所有する施設で消費する電力量（年間）</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0">
      <t>トウガイ</t>
    </rPh>
    <rPh sb="30" eb="32">
      <t>シセツ</t>
    </rPh>
    <rPh sb="33" eb="35">
      <t>シキチ</t>
    </rPh>
    <rPh sb="35" eb="36">
      <t>ナイ</t>
    </rPh>
    <rPh sb="36" eb="37">
      <t>オヨ</t>
    </rPh>
    <phoneticPr fontId="9"/>
  </si>
  <si>
    <t xml:space="preserve">　【費用効率性要件】
</t>
    <rPh sb="2" eb="4">
      <t>ヒヨウ</t>
    </rPh>
    <rPh sb="4" eb="7">
      <t>コウリツセイ</t>
    </rPh>
    <rPh sb="7" eb="9">
      <t>ヨウケン</t>
    </rPh>
    <phoneticPr fontId="44"/>
  </si>
  <si>
    <t>　５　発電した電力の消費率</t>
    <rPh sb="3" eb="5">
      <t>ハツデン</t>
    </rPh>
    <rPh sb="7" eb="9">
      <t>デンリョク</t>
    </rPh>
    <rPh sb="10" eb="12">
      <t>ショウヒ</t>
    </rPh>
    <rPh sb="12" eb="13">
      <t>リツ</t>
    </rPh>
    <phoneticPr fontId="9"/>
  </si>
  <si>
    <t>　７　発電した電力の消費率</t>
    <rPh sb="3" eb="5">
      <t>ハツデン</t>
    </rPh>
    <rPh sb="7" eb="9">
      <t>デンリョク</t>
    </rPh>
    <rPh sb="10" eb="12">
      <t>ショウヒ</t>
    </rPh>
    <rPh sb="12" eb="13">
      <t>リツ</t>
    </rPh>
    <phoneticPr fontId="9"/>
  </si>
  <si>
    <t>　９　年間想定発電量</t>
    <rPh sb="3" eb="5">
      <t>ネンカン</t>
    </rPh>
    <rPh sb="5" eb="7">
      <t>ソウテイ</t>
    </rPh>
    <rPh sb="7" eb="9">
      <t>ハツデン</t>
    </rPh>
    <rPh sb="9" eb="10">
      <t>リョウ</t>
    </rPh>
    <phoneticPr fontId="9"/>
  </si>
  <si>
    <t>１０　９の年間想定発電量の算定根拠</t>
    <rPh sb="5" eb="7">
      <t>ネンカン</t>
    </rPh>
    <rPh sb="7" eb="9">
      <t>ソウテイ</t>
    </rPh>
    <rPh sb="9" eb="11">
      <t>ハツデン</t>
    </rPh>
    <rPh sb="11" eb="12">
      <t>リョウ</t>
    </rPh>
    <rPh sb="13" eb="15">
      <t>サンテイ</t>
    </rPh>
    <rPh sb="15" eb="17">
      <t>コンキョ</t>
    </rPh>
    <phoneticPr fontId="9"/>
  </si>
  <si>
    <t>導入する蓄電池については大阪南消防組合火災予防条例（昭和38年条例第7号）で定める安全基準を遵守します。</t>
    <rPh sb="0" eb="2">
      <t>ドウニュウ</t>
    </rPh>
    <rPh sb="4" eb="7">
      <t>チクデンチ</t>
    </rPh>
    <rPh sb="12" eb="14">
      <t>オオサカ</t>
    </rPh>
    <rPh sb="14" eb="15">
      <t>ミナミ</t>
    </rPh>
    <rPh sb="15" eb="17">
      <t>ショウボウ</t>
    </rPh>
    <rPh sb="17" eb="19">
      <t>クミアイ</t>
    </rPh>
    <phoneticPr fontId="9"/>
  </si>
  <si>
    <t>容量あたりの価格が次に掲げる金額以下の蓄電システムとなるよう努めました。
 11.9 万円 /kWh （工事費込み・税抜き）</t>
    <rPh sb="30" eb="31">
      <t>ツト</t>
    </rPh>
    <phoneticPr fontId="9"/>
  </si>
  <si>
    <t>発電した電力の消費率</t>
    <rPh sb="0" eb="2">
      <t>ハツデン</t>
    </rPh>
    <rPh sb="4" eb="6">
      <t>デンリョク</t>
    </rPh>
    <rPh sb="7" eb="9">
      <t>ショウヒ</t>
    </rPh>
    <rPh sb="9" eb="10">
      <t>リツ</t>
    </rPh>
    <phoneticPr fontId="9"/>
  </si>
  <si>
    <t>【消費率判定】</t>
    <rPh sb="1" eb="3">
      <t>ショウヒ</t>
    </rPh>
    <rPh sb="3" eb="4">
      <t>リツ</t>
    </rPh>
    <phoneticPr fontId="25"/>
  </si>
  <si>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rPh sb="15" eb="16">
      <t>タン</t>
    </rPh>
    <rPh sb="16" eb="18">
      <t>デンチ</t>
    </rPh>
    <rPh sb="19" eb="21">
      <t>テイカク</t>
    </rPh>
    <rPh sb="21" eb="23">
      <t>ヨウリョウ</t>
    </rPh>
    <rPh sb="24" eb="25">
      <t>タン</t>
    </rPh>
    <rPh sb="25" eb="27">
      <t>デンチ</t>
    </rPh>
    <rPh sb="28" eb="32">
      <t>コウショウデンアツ</t>
    </rPh>
    <rPh sb="35" eb="37">
      <t>シヨウ</t>
    </rPh>
    <rPh sb="39" eb="40">
      <t>タン</t>
    </rPh>
    <rPh sb="40" eb="42">
      <t>デンチ</t>
    </rPh>
    <rPh sb="43" eb="44">
      <t>カズ</t>
    </rPh>
    <rPh sb="45" eb="46">
      <t>セキ</t>
    </rPh>
    <rPh sb="47" eb="49">
      <t>サンシュツ</t>
    </rPh>
    <rPh sb="52" eb="55">
      <t>チクデンチ</t>
    </rPh>
    <rPh sb="55" eb="56">
      <t>ブ</t>
    </rPh>
    <rPh sb="57" eb="58">
      <t>アタイ</t>
    </rPh>
    <phoneticPr fontId="9"/>
  </si>
  <si>
    <t>発電した電力の消費率</t>
    <rPh sb="0" eb="2">
      <t>ハツデン</t>
    </rPh>
    <rPh sb="4" eb="6">
      <t>デンリョク</t>
    </rPh>
    <rPh sb="7" eb="9">
      <t>ショウヒ</t>
    </rPh>
    <rPh sb="9" eb="10">
      <t>リツ</t>
    </rPh>
    <phoneticPr fontId="9"/>
  </si>
  <si>
    <t>←発電した電力の消費率が５０％以上となる場合に"○"と表示される。"○"が表示されない場合、設備の見直し等を行うこと</t>
    <rPh sb="1" eb="3">
      <t>ハツデン</t>
    </rPh>
    <rPh sb="5" eb="7">
      <t>デンリョク</t>
    </rPh>
    <rPh sb="8" eb="10">
      <t>ショウヒ</t>
    </rPh>
    <rPh sb="10" eb="11">
      <t>リツ</t>
    </rPh>
    <rPh sb="15" eb="17">
      <t>イジョウ</t>
    </rPh>
    <phoneticPr fontId="44"/>
  </si>
  <si>
    <t>←敷地内での消費率の消費率が３０％以上となる場合に"○"と表示される。"○"が表示されない場合、設備の見直し等を行うこと</t>
    <rPh sb="1" eb="3">
      <t>シキチ</t>
    </rPh>
    <rPh sb="3" eb="4">
      <t>ナイ</t>
    </rPh>
    <rPh sb="6" eb="8">
      <t>ショウヒ</t>
    </rPh>
    <rPh sb="8" eb="9">
      <t>リツ</t>
    </rPh>
    <rPh sb="10" eb="12">
      <t>ショウヒ</t>
    </rPh>
    <rPh sb="12" eb="13">
      <t>リツ</t>
    </rPh>
    <rPh sb="17" eb="19">
      <t>イジョウ</t>
    </rPh>
    <phoneticPr fontId="44"/>
  </si>
  <si>
    <t>補助対象施設に設置する太陽光発電設備で発電する電力のうち当該施設の所有者が当該施設の敷地内で消費する電力量（年間）
※太陽光発電設備の電気を蓄電池に蓄え、夜間等に使用する場合はその分の電力量も自家消費電力量に含めます。</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37" eb="39">
      <t>トウガイ</t>
    </rPh>
    <rPh sb="39" eb="41">
      <t>シセツ</t>
    </rPh>
    <rPh sb="42" eb="44">
      <t>シキチ</t>
    </rPh>
    <rPh sb="44" eb="45">
      <t>ナイ</t>
    </rPh>
    <rPh sb="46" eb="48">
      <t>ショウヒ</t>
    </rPh>
    <rPh sb="50" eb="52">
      <t>デンリョク</t>
    </rPh>
    <rPh sb="52" eb="53">
      <t>リョウ</t>
    </rPh>
    <rPh sb="54" eb="56">
      <t>ネンカン</t>
    </rPh>
    <phoneticPr fontId="9"/>
  </si>
  <si>
    <r>
      <t>補助対象施設に設置する太陽光発電設備で発電する電力のうち当該施設の所有者が</t>
    </r>
    <r>
      <rPr>
        <sz val="10"/>
        <color rgb="FF0070C0"/>
        <rFont val="ＭＳ Ｐゴシック"/>
        <family val="3"/>
        <charset val="128"/>
      </rPr>
      <t>当該施設の所有者が当該施設以外に大阪府内に所有する施設の敷地内で</t>
    </r>
    <r>
      <rPr>
        <sz val="10"/>
        <rFont val="ＭＳ Ｐゴシック"/>
        <family val="3"/>
        <charset val="128"/>
      </rPr>
      <t>消費する電力量（年間）
※太陽光発電設備の電気を蓄電池に蓄え、夜間等に使用する場合はその分の電力量も自家消費電力量に含めます。</t>
    </r>
    <rPh sb="37" eb="41">
      <t>トウガイシセツ</t>
    </rPh>
    <rPh sb="42" eb="45">
      <t>ショユウシャ</t>
    </rPh>
    <rPh sb="65" eb="67">
      <t>シキチ</t>
    </rPh>
    <rPh sb="67" eb="68">
      <t>ナイ</t>
    </rPh>
    <phoneticPr fontId="9"/>
  </si>
  <si>
    <t>太陽光発電システムで発電する電力量の30％以上を補助対象施設の所有者が当該施設の敷地内で消費する見込みです。また、同50％以上を同所有者が補助対象施設の敷地内及び当該所有者が当該施設以外に大阪府内に所有する施設の敷地内で消費する見込みです。</t>
    <rPh sb="0" eb="3">
      <t>タイヨウコウ</t>
    </rPh>
    <rPh sb="3" eb="5">
      <t>ハツデン</t>
    </rPh>
    <rPh sb="21" eb="23">
      <t>イジョウ</t>
    </rPh>
    <rPh sb="24" eb="26">
      <t>ホジョ</t>
    </rPh>
    <rPh sb="26" eb="28">
      <t>タイショウ</t>
    </rPh>
    <rPh sb="35" eb="37">
      <t>トウガイ</t>
    </rPh>
    <rPh sb="44" eb="46">
      <t>ショウヒ</t>
    </rPh>
    <rPh sb="48" eb="50">
      <t>ミコ</t>
    </rPh>
    <rPh sb="57" eb="58">
      <t>ドウ</t>
    </rPh>
    <rPh sb="69" eb="71">
      <t>ホジョ</t>
    </rPh>
    <rPh sb="71" eb="73">
      <t>タイショウ</t>
    </rPh>
    <rPh sb="73" eb="75">
      <t>シセツ</t>
    </rPh>
    <rPh sb="81" eb="83">
      <t>トウガイ</t>
    </rPh>
    <rPh sb="83" eb="86">
      <t>ショユウシャ</t>
    </rPh>
    <rPh sb="106" eb="108">
      <t>シキチ</t>
    </rPh>
    <rPh sb="108" eb="109">
      <t>ナイ</t>
    </rPh>
    <rPh sb="110" eb="112">
      <t>ショウヒ</t>
    </rPh>
    <rPh sb="114" eb="116">
      <t>ミコ</t>
    </rPh>
    <phoneticPr fontId="9"/>
  </si>
  <si>
    <t>導入する蓄電池は原則として再エネ発電設備によって発電した電気を蓄電するものであり、 平時において充放電を繰り返すことを前提とした設備です。
（注：市補助金の実績報告に際して蓄電池が太陽光発電設備によって発電した電気を蓄電するものであることが分かる資料（単線結線図など）の提出を求めます。）</t>
    <rPh sb="0" eb="2">
      <t>ドウニュウ</t>
    </rPh>
    <rPh sb="4" eb="7">
      <t>チクデンチ</t>
    </rPh>
    <rPh sb="71" eb="72">
      <t>チュウ</t>
    </rPh>
    <rPh sb="73" eb="74">
      <t>シ</t>
    </rPh>
    <rPh sb="74" eb="77">
      <t>ホジョキン</t>
    </rPh>
    <rPh sb="78" eb="80">
      <t>ジッセキ</t>
    </rPh>
    <rPh sb="80" eb="82">
      <t>ホウコク</t>
    </rPh>
    <rPh sb="83" eb="84">
      <t>サイ</t>
    </rPh>
    <rPh sb="135" eb="137">
      <t>テイシュツ</t>
    </rPh>
    <rPh sb="138" eb="139">
      <t>モト</t>
    </rPh>
    <phoneticPr fontId="9"/>
  </si>
  <si>
    <t>補助対象施設に設置する太陽光発電設備で発電する電力を敷地内で消費する、補助対象施設の所有者が大阪府内に別に所有する施設の所在地（※該当する場合のみ）</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6" eb="28">
      <t>シキチ</t>
    </rPh>
    <rPh sb="28" eb="29">
      <t>ナイ</t>
    </rPh>
    <rPh sb="30" eb="32">
      <t>ショウヒ</t>
    </rPh>
    <rPh sb="35" eb="41">
      <t>ホジョタイショウシセツ</t>
    </rPh>
    <rPh sb="42" eb="45">
      <t>ショユウシャ</t>
    </rPh>
    <rPh sb="46" eb="49">
      <t>オオサカフ</t>
    </rPh>
    <rPh sb="49" eb="50">
      <t>ナイ</t>
    </rPh>
    <rPh sb="51" eb="52">
      <t>ベツ</t>
    </rPh>
    <rPh sb="53" eb="55">
      <t>ショユウ</t>
    </rPh>
    <rPh sb="57" eb="59">
      <t>シセツ</t>
    </rPh>
    <rPh sb="60" eb="63">
      <t>ショザイチ</t>
    </rPh>
    <rPh sb="65" eb="67">
      <t>ガイトウ</t>
    </rPh>
    <rPh sb="69" eb="71">
      <t>バアイ</t>
    </rPh>
    <phoneticPr fontId="9"/>
  </si>
  <si>
    <t>補助対象施設に設置する太陽光発電設備で発電する電力のうち当該施設の所有者が当該施設の敷地内で消費する電力量（年間）</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2">
      <t>トウガイシセツ</t>
    </rPh>
    <rPh sb="33" eb="36">
      <t>ショユウシャ</t>
    </rPh>
    <rPh sb="37" eb="39">
      <t>トウガイ</t>
    </rPh>
    <rPh sb="39" eb="41">
      <t>シセツ</t>
    </rPh>
    <rPh sb="42" eb="44">
      <t>シキチ</t>
    </rPh>
    <rPh sb="44" eb="45">
      <t>ナイ</t>
    </rPh>
    <rPh sb="46" eb="48">
      <t>ショウヒ</t>
    </rPh>
    <rPh sb="50" eb="52">
      <t>デンリョク</t>
    </rPh>
    <rPh sb="52" eb="53">
      <t>リョウ</t>
    </rPh>
    <rPh sb="54" eb="56">
      <t>ネンカン</t>
    </rPh>
    <phoneticPr fontId="9"/>
  </si>
  <si>
    <r>
      <t>補助対象施設に設置する太陽光発電設備で発電する電力のうち当該施設の所有者が</t>
    </r>
    <r>
      <rPr>
        <sz val="11"/>
        <color rgb="FF0070C0"/>
        <rFont val="ＭＳ 明朝"/>
        <family val="1"/>
        <charset val="128"/>
      </rPr>
      <t>当該施設の所有者が当該施設以外に大阪府内に所有する施設の敷地内</t>
    </r>
    <r>
      <rPr>
        <sz val="11"/>
        <rFont val="ＭＳ 明朝"/>
        <family val="1"/>
        <charset val="128"/>
      </rPr>
      <t>で消費する電力量（年間）</t>
    </r>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2">
      <t>トウガイシセツ</t>
    </rPh>
    <rPh sb="33" eb="36">
      <t>ショユウシャ</t>
    </rPh>
    <rPh sb="37" eb="41">
      <t>トウガイシセツ</t>
    </rPh>
    <rPh sb="42" eb="45">
      <t>ショユウシャ</t>
    </rPh>
    <rPh sb="46" eb="48">
      <t>トウガイ</t>
    </rPh>
    <rPh sb="48" eb="50">
      <t>シセツ</t>
    </rPh>
    <rPh sb="50" eb="52">
      <t>イガイ</t>
    </rPh>
    <rPh sb="53" eb="56">
      <t>オオサカフ</t>
    </rPh>
    <rPh sb="56" eb="57">
      <t>ナイ</t>
    </rPh>
    <rPh sb="58" eb="60">
      <t>ショユウ</t>
    </rPh>
    <rPh sb="62" eb="64">
      <t>シセツ</t>
    </rPh>
    <rPh sb="65" eb="67">
      <t>シキチ</t>
    </rPh>
    <rPh sb="67" eb="68">
      <t>ナイ</t>
    </rPh>
    <rPh sb="69" eb="71">
      <t>ショウヒ</t>
    </rPh>
    <rPh sb="73" eb="75">
      <t>デンリョク</t>
    </rPh>
    <rPh sb="75" eb="76">
      <t>リョウ</t>
    </rPh>
    <rPh sb="77" eb="79">
      <t>ネンカン</t>
    </rPh>
    <phoneticPr fontId="9"/>
  </si>
  <si>
    <t>６　５の年間想定消費電力量の算定根拠</t>
    <rPh sb="4" eb="6">
      <t>ネンカン</t>
    </rPh>
    <rPh sb="6" eb="8">
      <t>ソウテイ</t>
    </rPh>
    <rPh sb="8" eb="10">
      <t>ショウヒ</t>
    </rPh>
    <rPh sb="10" eb="12">
      <t>デンリョク</t>
    </rPh>
    <rPh sb="12" eb="13">
      <t>リョウ</t>
    </rPh>
    <rPh sb="14" eb="16">
      <t>サンテイ</t>
    </rPh>
    <rPh sb="16" eb="18">
      <t>コンキョ</t>
    </rPh>
    <phoneticPr fontId="9"/>
  </si>
  <si>
    <t>８　７の年間想定消費電力量の算定根拠（該当する場合のみ記入）</t>
    <rPh sb="4" eb="6">
      <t>ネンカン</t>
    </rPh>
    <rPh sb="6" eb="8">
      <t>ソウテイ</t>
    </rPh>
    <rPh sb="8" eb="10">
      <t>ショウヒ</t>
    </rPh>
    <rPh sb="10" eb="12">
      <t>デンリョク</t>
    </rPh>
    <rPh sb="12" eb="13">
      <t>リョウ</t>
    </rPh>
    <rPh sb="14" eb="16">
      <t>サンテイ</t>
    </rPh>
    <rPh sb="16" eb="18">
      <t>コンキョ</t>
    </rPh>
    <rPh sb="19" eb="21">
      <t>ガイトウ</t>
    </rPh>
    <rPh sb="23" eb="25">
      <t>バアイ</t>
    </rPh>
    <rPh sb="27" eb="29">
      <t>キニュウ</t>
    </rPh>
    <phoneticPr fontId="9"/>
  </si>
  <si>
    <t>太陽光発電設備等の利用状況（設置状況、発電した電力の消費率等）について、対象機器の法定耐用年数（太陽光発電設備１７年、蓄電池６年）の期間が経過する年度まで、資料を整備及び保管し、市長の求めに応じて報告できます。</t>
    <rPh sb="0" eb="3">
      <t>タイヨウコウ</t>
    </rPh>
    <rPh sb="3" eb="5">
      <t>ハツデン</t>
    </rPh>
    <rPh sb="5" eb="7">
      <t>セツビ</t>
    </rPh>
    <rPh sb="7" eb="8">
      <t>トウ</t>
    </rPh>
    <rPh sb="9" eb="11">
      <t>リヨウ</t>
    </rPh>
    <rPh sb="11" eb="13">
      <t>ジョウキョウ</t>
    </rPh>
    <rPh sb="14" eb="16">
      <t>セッチ</t>
    </rPh>
    <rPh sb="16" eb="18">
      <t>ジョウキョウ</t>
    </rPh>
    <rPh sb="26" eb="28">
      <t>ショウヒ</t>
    </rPh>
    <rPh sb="28" eb="29">
      <t>リツ</t>
    </rPh>
    <rPh sb="29" eb="30">
      <t>トウ</t>
    </rPh>
    <rPh sb="36" eb="38">
      <t>タイショウ</t>
    </rPh>
    <rPh sb="38" eb="40">
      <t>キキ</t>
    </rPh>
    <rPh sb="41" eb="43">
      <t>ホウテイ</t>
    </rPh>
    <rPh sb="43" eb="45">
      <t>タイヨウ</t>
    </rPh>
    <rPh sb="45" eb="47">
      <t>ネンスウ</t>
    </rPh>
    <rPh sb="48" eb="55">
      <t>タイヨウコウハツデンセツビ</t>
    </rPh>
    <rPh sb="57" eb="58">
      <t>ネン</t>
    </rPh>
    <rPh sb="59" eb="62">
      <t>チクデンチ</t>
    </rPh>
    <rPh sb="63" eb="64">
      <t>ネン</t>
    </rPh>
    <rPh sb="66" eb="68">
      <t>キカン</t>
    </rPh>
    <rPh sb="69" eb="71">
      <t>ケイカ</t>
    </rPh>
    <rPh sb="73" eb="75">
      <t>ネンド</t>
    </rPh>
    <rPh sb="78" eb="80">
      <t>シリョウ</t>
    </rPh>
    <rPh sb="81" eb="83">
      <t>セイビ</t>
    </rPh>
    <rPh sb="83" eb="84">
      <t>オヨ</t>
    </rPh>
    <rPh sb="85" eb="87">
      <t>ホカン</t>
    </rPh>
    <rPh sb="89" eb="91">
      <t>シチョウ</t>
    </rPh>
    <rPh sb="92" eb="93">
      <t>モト</t>
    </rPh>
    <rPh sb="95" eb="96">
      <t>オウ</t>
    </rPh>
    <rPh sb="98" eb="100">
      <t>ホウコク</t>
    </rPh>
    <phoneticPr fontId="9"/>
  </si>
  <si>
    <t>補助対象施設の所有者から希望があった場合、サービス期間中のサービスに係る契約解約を認めます。また、事業者（導入設備の所有者）都合で当該契約を遂行できなくなった場合、補助対象施設の所有者に不利益が生じないような契約となっています。</t>
    <rPh sb="0" eb="2">
      <t>ホジョ</t>
    </rPh>
    <rPh sb="2" eb="4">
      <t>タイショウ</t>
    </rPh>
    <rPh sb="4" eb="6">
      <t>シセツ</t>
    </rPh>
    <rPh sb="53" eb="55">
      <t>ドウニュウ</t>
    </rPh>
    <rPh sb="55" eb="57">
      <t>セツビ</t>
    </rPh>
    <rPh sb="58" eb="61">
      <t>ショユウシャ</t>
    </rPh>
    <phoneticPr fontId="9"/>
  </si>
  <si>
    <t>補助対象施設の敷地内での消費率</t>
    <rPh sb="0" eb="2">
      <t>ホジョ</t>
    </rPh>
    <rPh sb="2" eb="4">
      <t>タイショウ</t>
    </rPh>
    <rPh sb="4" eb="6">
      <t>シセツ</t>
    </rPh>
    <rPh sb="7" eb="9">
      <t>シキチ</t>
    </rPh>
    <rPh sb="9" eb="10">
      <t>ナイ</t>
    </rPh>
    <rPh sb="12" eb="14">
      <t>ショウヒ</t>
    </rPh>
    <rPh sb="14" eb="15">
      <t>リツ</t>
    </rPh>
    <phoneticPr fontId="9"/>
  </si>
  <si>
    <t>補助対象外</t>
    <rPh sb="0" eb="2">
      <t>ホジョ</t>
    </rPh>
    <rPh sb="2" eb="4">
      <t>タイショウ</t>
    </rPh>
    <rPh sb="4" eb="5">
      <t>ガイ</t>
    </rPh>
    <phoneticPr fontId="9"/>
  </si>
  <si>
    <t>（実績報告兼請求時に提出）</t>
    <phoneticPr fontId="9"/>
  </si>
  <si>
    <t>所要額等確認・計算書</t>
    <rPh sb="0" eb="2">
      <t>ショヨウ</t>
    </rPh>
    <rPh sb="2" eb="3">
      <t>ガク</t>
    </rPh>
    <rPh sb="3" eb="4">
      <t>トウ</t>
    </rPh>
    <rPh sb="4" eb="6">
      <t>カクニン</t>
    </rPh>
    <rPh sb="7" eb="10">
      <t>ケイサンショ</t>
    </rPh>
    <phoneticPr fontId="21"/>
  </si>
  <si>
    <t>２　実績額</t>
    <rPh sb="2" eb="4">
      <t>ジッセキ</t>
    </rPh>
    <rPh sb="4" eb="5">
      <t>ガク</t>
    </rPh>
    <phoneticPr fontId="25"/>
  </si>
  <si>
    <r>
      <t xml:space="preserve">太陽光発電設備の補助交付請求額
</t>
    </r>
    <r>
      <rPr>
        <sz val="8"/>
        <rFont val="ＭＳ Ｐゴシック"/>
        <family val="3"/>
        <charset val="128"/>
      </rPr>
      <t>（発電出力に１kW当たり5万円を乗じて得た額と補助対象費用のいずれか小さい額(千円未満切り捨て)、1,000万円上限）</t>
    </r>
    <rPh sb="0" eb="3">
      <t>タイヨウコウ</t>
    </rPh>
    <rPh sb="3" eb="5">
      <t>ハツデン</t>
    </rPh>
    <rPh sb="5" eb="7">
      <t>セツビ</t>
    </rPh>
    <rPh sb="8" eb="10">
      <t>ホジョ</t>
    </rPh>
    <rPh sb="10" eb="12">
      <t>コウフ</t>
    </rPh>
    <rPh sb="12" eb="14">
      <t>セイキュウ</t>
    </rPh>
    <rPh sb="14" eb="15">
      <t>ガク</t>
    </rPh>
    <rPh sb="39" eb="41">
      <t>ホジョ</t>
    </rPh>
    <rPh sb="41" eb="43">
      <t>タイショウ</t>
    </rPh>
    <rPh sb="43" eb="45">
      <t>ヒヨウ</t>
    </rPh>
    <rPh sb="50" eb="51">
      <t>チイ</t>
    </rPh>
    <rPh sb="53" eb="54">
      <t>ガク</t>
    </rPh>
    <rPh sb="55" eb="57">
      <t>センエン</t>
    </rPh>
    <rPh sb="57" eb="59">
      <t>ミマン</t>
    </rPh>
    <rPh sb="59" eb="60">
      <t>キ</t>
    </rPh>
    <rPh sb="61" eb="62">
      <t>ス</t>
    </rPh>
    <rPh sb="70" eb="72">
      <t>マンエン</t>
    </rPh>
    <rPh sb="72" eb="74">
      <t>ジョウゲン</t>
    </rPh>
    <phoneticPr fontId="25"/>
  </si>
  <si>
    <t>４　補助金交付請求額合計</t>
    <rPh sb="2" eb="4">
      <t>ホジョ</t>
    </rPh>
    <rPh sb="5" eb="7">
      <t>コウフ</t>
    </rPh>
    <rPh sb="7" eb="9">
      <t>セイキュウ</t>
    </rPh>
    <rPh sb="9" eb="10">
      <t>ガク</t>
    </rPh>
    <rPh sb="10" eb="12">
      <t>ゴウケイ</t>
    </rPh>
    <phoneticPr fontId="25"/>
  </si>
  <si>
    <t>太陽光発電設備の補助交付請求額（再掲）</t>
    <rPh sb="0" eb="3">
      <t>タイヨウコウ</t>
    </rPh>
    <rPh sb="3" eb="5">
      <t>ハツデン</t>
    </rPh>
    <rPh sb="5" eb="7">
      <t>セツビ</t>
    </rPh>
    <rPh sb="8" eb="10">
      <t>ホジョ</t>
    </rPh>
    <rPh sb="10" eb="12">
      <t>コウフ</t>
    </rPh>
    <rPh sb="12" eb="14">
      <t>セイキュウ</t>
    </rPh>
    <rPh sb="14" eb="15">
      <t>ガク</t>
    </rPh>
    <rPh sb="16" eb="18">
      <t>サイケイ</t>
    </rPh>
    <phoneticPr fontId="25"/>
  </si>
  <si>
    <t>蓄電池の補助交付請求額（再掲）</t>
    <rPh sb="0" eb="3">
      <t>チクデンチ</t>
    </rPh>
    <rPh sb="4" eb="6">
      <t>ホジョ</t>
    </rPh>
    <rPh sb="6" eb="8">
      <t>コウフ</t>
    </rPh>
    <rPh sb="8" eb="10">
      <t>セイキュウ</t>
    </rPh>
    <rPh sb="10" eb="11">
      <t>ガク</t>
    </rPh>
    <rPh sb="12" eb="14">
      <t>サイケイ</t>
    </rPh>
    <phoneticPr fontId="25"/>
  </si>
  <si>
    <t>補助交付請求額合計</t>
    <rPh sb="0" eb="2">
      <t>ホジョ</t>
    </rPh>
    <rPh sb="2" eb="4">
      <t>コウフ</t>
    </rPh>
    <rPh sb="4" eb="6">
      <t>セイキュウ</t>
    </rPh>
    <rPh sb="6" eb="7">
      <t>ガク</t>
    </rPh>
    <rPh sb="7" eb="9">
      <t>ゴウケイ</t>
    </rPh>
    <phoneticPr fontId="25"/>
  </si>
  <si>
    <t>補助事業の内容（実績）</t>
    <rPh sb="0" eb="2">
      <t>ホジョ</t>
    </rPh>
    <rPh sb="2" eb="4">
      <t>ジギョウ</t>
    </rPh>
    <rPh sb="5" eb="7">
      <t>ナイヨウ</t>
    </rPh>
    <rPh sb="8" eb="10">
      <t>ジッセキ</t>
    </rPh>
    <phoneticPr fontId="9"/>
  </si>
  <si>
    <t>補助事業に係るリース契約詳細（実績）</t>
    <rPh sb="0" eb="2">
      <t>ホジョ</t>
    </rPh>
    <rPh sb="2" eb="4">
      <t>ジギョウ</t>
    </rPh>
    <rPh sb="5" eb="6">
      <t>カカ</t>
    </rPh>
    <rPh sb="10" eb="12">
      <t>ケイヤク</t>
    </rPh>
    <rPh sb="12" eb="14">
      <t>ショウサイ</t>
    </rPh>
    <rPh sb="15" eb="17">
      <t>ジッセキ</t>
    </rPh>
    <phoneticPr fontId="9"/>
  </si>
  <si>
    <t>蓄電池の蓄電容量×63,000円/kWh</t>
    <rPh sb="0" eb="3">
      <t>チクデンチ</t>
    </rPh>
    <rPh sb="4" eb="6">
      <t>チクデン</t>
    </rPh>
    <rPh sb="6" eb="8">
      <t>ヨウリョウ</t>
    </rPh>
    <rPh sb="15" eb="16">
      <t>エン</t>
    </rPh>
    <phoneticPr fontId="9"/>
  </si>
  <si>
    <t>蓄電池の補助交付請求額
（補助対象費用の３分の１。蓄電容量×63,000円が上限。100万円が上限。）(千円未満切り捨て)</t>
    <rPh sb="0" eb="3">
      <t>チクデンチ</t>
    </rPh>
    <rPh sb="4" eb="6">
      <t>ホジョ</t>
    </rPh>
    <rPh sb="6" eb="8">
      <t>コウフ</t>
    </rPh>
    <rPh sb="8" eb="10">
      <t>セイキュウ</t>
    </rPh>
    <rPh sb="10" eb="11">
      <t>ガク</t>
    </rPh>
    <rPh sb="13" eb="15">
      <t>ホジョ</t>
    </rPh>
    <rPh sb="15" eb="17">
      <t>タイショウ</t>
    </rPh>
    <rPh sb="17" eb="19">
      <t>ヒヨウ</t>
    </rPh>
    <rPh sb="21" eb="22">
      <t>ブン</t>
    </rPh>
    <rPh sb="25" eb="27">
      <t>チクデン</t>
    </rPh>
    <rPh sb="38" eb="40">
      <t>ジョウゲン</t>
    </rPh>
    <rPh sb="44" eb="46">
      <t>マンエン</t>
    </rPh>
    <rPh sb="47" eb="49">
      <t>ジョウゲン</t>
    </rPh>
    <phoneticPr fontId="9"/>
  </si>
  <si>
    <t>蓄電池の種別
業務用（蓄電容量が4,800Ah・セル超）
/家庭用(4,800Ah・セル以下)</t>
    <rPh sb="0" eb="3">
      <t>チクデンチ</t>
    </rPh>
    <rPh sb="4" eb="6">
      <t>シュベツ</t>
    </rPh>
    <rPh sb="7" eb="9">
      <t>ギョウム</t>
    </rPh>
    <rPh sb="9" eb="10">
      <t>ヨウ</t>
    </rPh>
    <rPh sb="11" eb="13">
      <t>チクデン</t>
    </rPh>
    <rPh sb="26" eb="27">
      <t>チョウ</t>
    </rPh>
    <rPh sb="44" eb="46">
      <t>イカ</t>
    </rPh>
    <phoneticPr fontId="9"/>
  </si>
  <si>
    <t>1kWhあたりの費用効率性の基準
事業用（蓄電容量が4,800Ah・セル超）⇒11.9 万円/kWh以下）　となるよう努めなければならない。</t>
    <rPh sb="8" eb="10">
      <t>ヒヨウ</t>
    </rPh>
    <rPh sb="10" eb="13">
      <t>コウリツセイ</t>
    </rPh>
    <rPh sb="14" eb="16">
      <t>キジュン</t>
    </rPh>
    <rPh sb="21" eb="23">
      <t>チクデン</t>
    </rPh>
    <rPh sb="36" eb="37">
      <t>チョウ</t>
    </rPh>
    <rPh sb="59" eb="60">
      <t>ツト</t>
    </rPh>
    <phoneticPr fontId="9"/>
  </si>
  <si>
    <t>　業務用（蓄電容量が4,800Ah・セル超）⇒11.9万円/kWh（工事費込み・税抜き）以下</t>
    <rPh sb="1" eb="3">
      <t>ギョウム</t>
    </rPh>
    <rPh sb="3" eb="4">
      <t>ヨウ</t>
    </rPh>
    <rPh sb="5" eb="7">
      <t>チクデン</t>
    </rPh>
    <rPh sb="20" eb="21">
      <t>チョウ</t>
    </rPh>
    <rPh sb="44" eb="46">
      <t>イカ</t>
    </rPh>
    <phoneticPr fontId="4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</si>
</sst>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_);[Red]\(#,##0.0\)"/>
    <numFmt numFmtId="179" formatCode="#,##0.00_);[Red]\(#,##0.00\)"/>
    <numFmt numFmtId="180" formatCode="0.00_ "/>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sz val="16"/>
      <name val="ＭＳ 明朝"/>
      <family val="1"/>
      <charset val="128"/>
    </font>
    <font>
      <b/>
      <sz val="11"/>
      <name val="ＭＳ ゴシック"/>
      <family val="3"/>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name val="ＭＳ Ｐ明朝"/>
      <family val="1"/>
      <charset val="128"/>
    </font>
    <font>
      <sz val="6"/>
      <name val="ＭＳ Ｐゴシック"/>
      <family val="2"/>
      <charset val="128"/>
      <scheme val="minor"/>
    </font>
    <font>
      <sz val="12"/>
      <name val="ＭＳ 明朝"/>
      <family val="1"/>
      <charset val="128"/>
    </font>
    <font>
      <b/>
      <sz val="18"/>
      <color rgb="FFFFFF00"/>
      <name val="HGSｺﾞｼｯｸE"/>
      <family val="3"/>
      <charset val="128"/>
    </font>
    <font>
      <sz val="11"/>
      <color indexed="8"/>
      <name val="ＭＳ Ｐゴシック"/>
      <family val="3"/>
      <charset val="128"/>
    </font>
    <font>
      <sz val="6"/>
      <name val="ＭＳ Ｐゴシック"/>
      <family val="2"/>
      <charset val="128"/>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sz val="10"/>
      <color rgb="FF7030A0"/>
      <name val="ＭＳ Ｐゴシック"/>
      <family val="3"/>
      <charset val="128"/>
    </font>
    <font>
      <b/>
      <sz val="9"/>
      <color rgb="FFFF0000"/>
      <name val="ＭＳ Ｐゴシック"/>
      <family val="3"/>
      <charset val="128"/>
    </font>
    <font>
      <sz val="11"/>
      <color rgb="FFFF0000"/>
      <name val="ＭＳ Ｐゴシック"/>
      <family val="3"/>
      <charset val="128"/>
    </font>
    <font>
      <sz val="9"/>
      <name val="ＭＳ 明朝"/>
      <family val="1"/>
      <charset val="128"/>
    </font>
    <font>
      <b/>
      <sz val="14"/>
      <color rgb="FFFFFF00"/>
      <name val="ＭＳ Ｐゴシック"/>
      <family val="3"/>
      <charset val="128"/>
    </font>
    <font>
      <sz val="10"/>
      <color rgb="FF0070C0"/>
      <name val="ＭＳ Ｐゴシック"/>
      <family val="3"/>
      <charset val="128"/>
    </font>
    <font>
      <sz val="11"/>
      <color rgb="FF0070C0"/>
      <name val="ＭＳ 明朝"/>
      <family val="1"/>
      <charset val="128"/>
    </font>
  </fonts>
  <fills count="8">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66FF66"/>
        <bgColor indexed="64"/>
      </patternFill>
    </fill>
    <fill>
      <patternFill patternType="solid">
        <fgColor theme="0" tint="-4.9989318521683403E-2"/>
        <bgColor indexed="64"/>
      </patternFill>
    </fill>
    <fill>
      <patternFill patternType="solid">
        <fgColor rgb="FFCCFFFF"/>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8">
    <xf numFmtId="0" fontId="0" fillId="0" borderId="0">
      <alignment vertical="center"/>
    </xf>
    <xf numFmtId="0" fontId="15" fillId="0" borderId="0">
      <alignment vertical="center"/>
    </xf>
    <xf numFmtId="38" fontId="14" fillId="0" borderId="0" applyFont="0" applyFill="0" applyBorder="0" applyAlignment="0" applyProtection="0">
      <alignment vertical="center"/>
    </xf>
    <xf numFmtId="0" fontId="15" fillId="0" borderId="0">
      <alignment vertical="center"/>
    </xf>
    <xf numFmtId="0" fontId="18" fillId="0" borderId="0"/>
    <xf numFmtId="0" fontId="19" fillId="0" borderId="0">
      <alignment vertical="center"/>
    </xf>
    <xf numFmtId="0" fontId="8" fillId="0" borderId="0">
      <alignment vertical="center"/>
    </xf>
    <xf numFmtId="0" fontId="14"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4" fillId="0" borderId="0">
      <alignment vertical="center"/>
    </xf>
    <xf numFmtId="0" fontId="15" fillId="0" borderId="0"/>
    <xf numFmtId="0" fontId="37" fillId="0" borderId="0">
      <alignment vertical="center"/>
    </xf>
    <xf numFmtId="38" fontId="3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9">
    <xf numFmtId="0" fontId="0" fillId="0" borderId="0" xfId="0">
      <alignment vertical="center"/>
    </xf>
    <xf numFmtId="0" fontId="11" fillId="0" borderId="0" xfId="0" applyFont="1">
      <alignment vertical="center"/>
    </xf>
    <xf numFmtId="0" fontId="11" fillId="0" borderId="11"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12" xfId="0" applyFont="1" applyBorder="1">
      <alignment vertical="center"/>
    </xf>
    <xf numFmtId="0" fontId="13" fillId="0" borderId="0" xfId="0" applyFont="1">
      <alignment vertical="center"/>
    </xf>
    <xf numFmtId="0" fontId="11" fillId="0" borderId="0" xfId="0" applyFont="1" applyAlignment="1"/>
    <xf numFmtId="0" fontId="17" fillId="0" borderId="0" xfId="1" applyFont="1">
      <alignment vertical="center"/>
    </xf>
    <xf numFmtId="0" fontId="11" fillId="0" borderId="12" xfId="0" applyFont="1" applyBorder="1" applyAlignment="1"/>
    <xf numFmtId="0" fontId="17" fillId="0" borderId="0" xfId="1" applyFont="1" applyAlignment="1">
      <alignment vertical="center"/>
    </xf>
    <xf numFmtId="0" fontId="11" fillId="0" borderId="0" xfId="0" applyFont="1" applyFill="1" applyBorder="1" applyAlignment="1">
      <alignment horizontal="left" vertical="center"/>
    </xf>
    <xf numFmtId="0" fontId="16" fillId="0" borderId="0" xfId="6" applyFont="1">
      <alignment vertical="center"/>
    </xf>
    <xf numFmtId="0" fontId="16" fillId="2" borderId="13" xfId="6" applyFont="1" applyFill="1" applyBorder="1">
      <alignment vertical="center"/>
    </xf>
    <xf numFmtId="0" fontId="11" fillId="2" borderId="0" xfId="0" applyFont="1" applyFill="1">
      <alignment vertical="center"/>
    </xf>
    <xf numFmtId="0" fontId="11" fillId="2" borderId="0" xfId="0" applyFont="1" applyFill="1" applyBorder="1" applyAlignment="1"/>
    <xf numFmtId="0" fontId="10" fillId="0" borderId="10" xfId="0" applyFont="1" applyBorder="1" applyAlignment="1">
      <alignment vertical="center" wrapText="1"/>
    </xf>
    <xf numFmtId="0" fontId="20" fillId="2" borderId="13" xfId="11" applyFont="1" applyFill="1" applyBorder="1">
      <alignment vertical="center"/>
    </xf>
    <xf numFmtId="0" fontId="20" fillId="0" borderId="0" xfId="11" applyFont="1">
      <alignment vertical="center"/>
    </xf>
    <xf numFmtId="0" fontId="11" fillId="0" borderId="0" xfId="0" applyFont="1" applyBorder="1" applyAlignment="1">
      <alignment vertical="center"/>
    </xf>
    <xf numFmtId="0" fontId="13" fillId="5" borderId="9" xfId="0" applyFont="1" applyFill="1" applyBorder="1">
      <alignment vertical="center"/>
    </xf>
    <xf numFmtId="0" fontId="13" fillId="5" borderId="8" xfId="0" applyFont="1" applyFill="1" applyBorder="1">
      <alignment vertical="center"/>
    </xf>
    <xf numFmtId="0" fontId="13" fillId="5" borderId="7" xfId="0" applyFont="1" applyFill="1" applyBorder="1">
      <alignment vertical="center"/>
    </xf>
    <xf numFmtId="0" fontId="13" fillId="5" borderId="3" xfId="0" applyFont="1" applyFill="1" applyBorder="1">
      <alignment vertical="center"/>
    </xf>
    <xf numFmtId="0" fontId="13" fillId="5" borderId="1" xfId="0" applyFont="1" applyFill="1" applyBorder="1">
      <alignment vertical="center"/>
    </xf>
    <xf numFmtId="0" fontId="13" fillId="5" borderId="5" xfId="0" applyFont="1" applyFill="1" applyBorder="1">
      <alignment vertical="center"/>
    </xf>
    <xf numFmtId="0" fontId="13" fillId="5" borderId="0" xfId="0" applyFont="1" applyFill="1" applyBorder="1">
      <alignment vertical="center"/>
    </xf>
    <xf numFmtId="0" fontId="13" fillId="5" borderId="2" xfId="0" applyFont="1" applyFill="1" applyBorder="1">
      <alignment vertical="center"/>
    </xf>
    <xf numFmtId="176" fontId="11" fillId="0" borderId="0" xfId="0" applyNumberFormat="1" applyFont="1" applyFill="1" applyBorder="1" applyAlignment="1">
      <alignment vertical="center"/>
    </xf>
    <xf numFmtId="0" fontId="22" fillId="0" borderId="0" xfId="0" applyFont="1" applyAlignment="1">
      <alignment vertical="center"/>
    </xf>
    <xf numFmtId="176" fontId="11" fillId="0" borderId="7" xfId="0" applyNumberFormat="1" applyFont="1" applyFill="1" applyBorder="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6" fillId="2" borderId="0" xfId="6" applyFont="1" applyFill="1" applyBorder="1">
      <alignment vertical="center"/>
    </xf>
    <xf numFmtId="0" fontId="10" fillId="0" borderId="0" xfId="0" applyFont="1" applyBorder="1" applyAlignment="1">
      <alignment vertical="center" wrapText="1"/>
    </xf>
    <xf numFmtId="0" fontId="13" fillId="0" borderId="0" xfId="0" applyFont="1" applyBorder="1">
      <alignment vertical="center"/>
    </xf>
    <xf numFmtId="0" fontId="12" fillId="2" borderId="0" xfId="0" applyFont="1" applyFill="1" applyBorder="1" applyAlignment="1">
      <alignment horizontal="center" vertical="center"/>
    </xf>
    <xf numFmtId="0" fontId="11" fillId="2" borderId="0" xfId="0" applyFont="1" applyFill="1" applyBorder="1" applyAlignment="1" applyProtection="1">
      <alignment vertical="center"/>
      <protection locked="0"/>
    </xf>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0" xfId="0" applyFont="1">
      <alignment vertical="center"/>
    </xf>
    <xf numFmtId="0" fontId="11" fillId="0" borderId="0" xfId="0" applyFont="1">
      <alignment vertical="center"/>
    </xf>
    <xf numFmtId="0" fontId="13" fillId="5" borderId="9" xfId="0" applyFont="1" applyFill="1" applyBorder="1">
      <alignment vertical="center"/>
    </xf>
    <xf numFmtId="0" fontId="13" fillId="5" borderId="8" xfId="0" applyFont="1" applyFill="1" applyBorder="1">
      <alignment vertical="center"/>
    </xf>
    <xf numFmtId="0" fontId="13" fillId="5" borderId="1" xfId="0" applyFont="1" applyFill="1" applyBorder="1">
      <alignment vertical="center"/>
    </xf>
    <xf numFmtId="0" fontId="13" fillId="5" borderId="5" xfId="0" applyFont="1" applyFill="1" applyBorder="1">
      <alignment vertical="center"/>
    </xf>
    <xf numFmtId="0" fontId="11" fillId="0" borderId="0" xfId="0" applyFont="1" applyBorder="1" applyProtection="1">
      <alignment vertical="center"/>
    </xf>
    <xf numFmtId="0" fontId="11" fillId="0" borderId="0" xfId="0" applyFont="1" applyFill="1" applyBorder="1" applyAlignment="1" applyProtection="1">
      <alignment horizontal="left" vertical="center" wrapText="1"/>
    </xf>
    <xf numFmtId="0" fontId="11" fillId="0" borderId="0" xfId="0" applyFont="1" applyBorder="1" applyAlignment="1" applyProtection="1">
      <alignment vertical="center"/>
    </xf>
    <xf numFmtId="0" fontId="11" fillId="0" borderId="9" xfId="0" applyFont="1" applyFill="1" applyBorder="1" applyProtection="1">
      <alignment vertic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11" fillId="0" borderId="7"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xf>
    <xf numFmtId="0" fontId="11" fillId="0" borderId="13" xfId="0" applyFont="1" applyBorder="1">
      <alignment vertical="center"/>
    </xf>
    <xf numFmtId="0" fontId="24" fillId="0" borderId="0" xfId="17" applyFont="1" applyProtection="1">
      <alignment vertical="center"/>
    </xf>
    <xf numFmtId="0" fontId="24" fillId="0" borderId="0" xfId="17" applyFont="1" applyAlignment="1" applyProtection="1">
      <alignment horizontal="center" vertical="center"/>
    </xf>
    <xf numFmtId="0" fontId="26" fillId="0" borderId="0" xfId="17" applyFont="1" applyProtection="1">
      <alignment vertical="center"/>
    </xf>
    <xf numFmtId="177" fontId="27" fillId="0" borderId="0" xfId="17" applyNumberFormat="1" applyFont="1" applyAlignment="1" applyProtection="1">
      <alignment vertical="center" shrinkToFit="1"/>
    </xf>
    <xf numFmtId="0" fontId="28" fillId="0" borderId="0" xfId="17" applyFont="1" applyProtection="1">
      <alignment vertical="center"/>
    </xf>
    <xf numFmtId="0" fontId="24" fillId="0" borderId="0" xfId="17" applyFont="1" applyAlignment="1" applyProtection="1">
      <alignment vertical="center"/>
    </xf>
    <xf numFmtId="0" fontId="29" fillId="0" borderId="0" xfId="17" applyFont="1" applyProtection="1">
      <alignment vertical="center"/>
    </xf>
    <xf numFmtId="177" fontId="32" fillId="0" borderId="0" xfId="17" applyNumberFormat="1" applyFont="1" applyProtection="1">
      <alignment vertical="center"/>
    </xf>
    <xf numFmtId="0" fontId="27" fillId="0" borderId="0" xfId="17" applyFont="1" applyProtection="1">
      <alignment vertical="center"/>
    </xf>
    <xf numFmtId="0" fontId="30" fillId="0" borderId="0" xfId="17" applyFont="1" applyAlignment="1" applyProtection="1">
      <alignment vertical="center"/>
    </xf>
    <xf numFmtId="0" fontId="31" fillId="0" borderId="0" xfId="17" applyFont="1" applyAlignment="1" applyProtection="1">
      <alignment vertical="center"/>
    </xf>
    <xf numFmtId="0" fontId="24" fillId="0" borderId="0" xfId="17" applyFont="1" applyAlignment="1" applyProtection="1">
      <alignment horizontal="center" vertical="top"/>
    </xf>
    <xf numFmtId="0" fontId="14" fillId="0" borderId="0" xfId="18" applyFont="1" applyAlignment="1" applyProtection="1">
      <alignment horizontal="left" vertical="top" wrapText="1"/>
    </xf>
    <xf numFmtId="0" fontId="35" fillId="4" borderId="13" xfId="18" applyFont="1" applyFill="1" applyBorder="1" applyAlignment="1" applyProtection="1">
      <alignment horizontal="left" vertical="center" wrapText="1"/>
      <protection locked="0"/>
    </xf>
    <xf numFmtId="178" fontId="36" fillId="6" borderId="13" xfId="17" applyNumberFormat="1" applyFont="1" applyFill="1" applyBorder="1" applyProtection="1">
      <alignment vertical="center"/>
    </xf>
    <xf numFmtId="0" fontId="37" fillId="0" borderId="0" xfId="19" applyBorder="1" applyAlignment="1" applyProtection="1">
      <alignment horizontal="left" vertical="center" shrinkToFit="1"/>
    </xf>
    <xf numFmtId="0" fontId="28" fillId="0" borderId="0" xfId="18" applyFont="1" applyAlignment="1" applyProtection="1">
      <alignment horizontal="left" vertical="top" wrapText="1"/>
    </xf>
    <xf numFmtId="0" fontId="38" fillId="0" borderId="0" xfId="17" applyFont="1" applyProtection="1">
      <alignment vertical="center"/>
    </xf>
    <xf numFmtId="0" fontId="14" fillId="0" borderId="0" xfId="18" applyFont="1" applyAlignment="1" applyProtection="1">
      <alignment horizontal="left" vertical="center" wrapText="1"/>
    </xf>
    <xf numFmtId="0" fontId="33" fillId="4" borderId="13" xfId="18" applyFont="1" applyFill="1" applyBorder="1" applyAlignment="1" applyProtection="1">
      <alignment horizontal="left" vertical="center" shrinkToFit="1"/>
      <protection locked="0"/>
    </xf>
    <xf numFmtId="0" fontId="24" fillId="0" borderId="0" xfId="17" applyFont="1" applyAlignment="1" applyProtection="1"/>
    <xf numFmtId="0" fontId="29" fillId="0" borderId="0" xfId="17" applyFont="1" applyBorder="1" applyAlignment="1" applyProtection="1">
      <alignment horizontal="center" vertical="center" wrapText="1"/>
    </xf>
    <xf numFmtId="0" fontId="33" fillId="3" borderId="0" xfId="18" applyFont="1" applyFill="1" applyBorder="1" applyAlignment="1" applyProtection="1">
      <alignment horizontal="right" vertical="center" wrapText="1" indent="1"/>
    </xf>
    <xf numFmtId="0" fontId="35" fillId="0" borderId="0" xfId="18" applyFont="1" applyFill="1" applyBorder="1" applyAlignment="1" applyProtection="1">
      <alignment horizontal="left" vertical="center" wrapText="1" shrinkToFit="1"/>
    </xf>
    <xf numFmtId="0" fontId="36" fillId="3" borderId="0" xfId="18" applyFont="1" applyFill="1" applyAlignment="1" applyProtection="1">
      <alignment horizontal="left" vertical="center" wrapText="1"/>
    </xf>
    <xf numFmtId="0" fontId="39" fillId="3" borderId="0" xfId="18" applyFont="1" applyFill="1" applyAlignment="1" applyProtection="1">
      <alignment horizontal="left" vertical="center" wrapText="1"/>
    </xf>
    <xf numFmtId="0" fontId="14" fillId="0" borderId="0" xfId="17" applyFont="1" applyProtection="1">
      <alignment vertical="center"/>
    </xf>
    <xf numFmtId="0" fontId="35" fillId="0" borderId="0" xfId="17" applyFont="1" applyAlignment="1" applyProtection="1">
      <alignment vertical="center" wrapText="1"/>
    </xf>
    <xf numFmtId="0" fontId="14" fillId="0" borderId="0" xfId="17" applyFont="1" applyAlignment="1" applyProtection="1">
      <alignment horizontal="left" vertical="center" wrapText="1"/>
    </xf>
    <xf numFmtId="0" fontId="33" fillId="0" borderId="0" xfId="17" applyFont="1" applyBorder="1" applyProtection="1">
      <alignment vertical="center"/>
    </xf>
    <xf numFmtId="177" fontId="27" fillId="0" borderId="0" xfId="17" applyNumberFormat="1" applyFont="1" applyProtection="1">
      <alignment vertical="center"/>
    </xf>
    <xf numFmtId="0" fontId="40" fillId="0" borderId="0" xfId="17" applyFont="1" applyAlignment="1" applyProtection="1">
      <alignment vertical="center" textRotation="255"/>
    </xf>
    <xf numFmtId="179" fontId="33" fillId="4" borderId="13" xfId="17" applyNumberFormat="1" applyFont="1" applyFill="1" applyBorder="1" applyAlignment="1" applyProtection="1">
      <alignment horizontal="center" vertical="center" shrinkToFit="1"/>
      <protection locked="0"/>
    </xf>
    <xf numFmtId="0" fontId="27" fillId="0" borderId="0" xfId="17" applyFont="1" applyFill="1" applyBorder="1" applyProtection="1">
      <alignment vertical="center"/>
    </xf>
    <xf numFmtId="0" fontId="29" fillId="0" borderId="14" xfId="17" applyFont="1" applyBorder="1" applyAlignment="1" applyProtection="1">
      <alignment horizontal="center" vertical="center" wrapText="1"/>
    </xf>
    <xf numFmtId="0" fontId="35" fillId="0" borderId="0" xfId="17" applyFont="1" applyFill="1" applyBorder="1" applyAlignment="1" applyProtection="1">
      <alignment horizontal="left" vertical="center" wrapText="1"/>
    </xf>
    <xf numFmtId="179" fontId="33" fillId="0" borderId="0" xfId="17" applyNumberFormat="1" applyFont="1" applyFill="1" applyBorder="1" applyAlignment="1" applyProtection="1">
      <alignment horizontal="center" vertical="center"/>
    </xf>
    <xf numFmtId="178" fontId="36" fillId="0" borderId="0" xfId="17" applyNumberFormat="1" applyFont="1" applyFill="1" applyBorder="1" applyProtection="1">
      <alignment vertical="center"/>
    </xf>
    <xf numFmtId="0" fontId="14" fillId="0" borderId="0" xfId="18" applyFont="1" applyAlignment="1" applyProtection="1">
      <alignment horizontal="left" vertical="top"/>
    </xf>
    <xf numFmtId="0" fontId="35" fillId="3" borderId="0" xfId="18" applyFont="1" applyFill="1" applyBorder="1" applyAlignment="1" applyProtection="1">
      <alignment horizontal="left" vertical="center" wrapText="1" shrinkToFit="1"/>
    </xf>
    <xf numFmtId="179" fontId="41" fillId="4" borderId="11" xfId="17" applyNumberFormat="1" applyFont="1" applyFill="1" applyBorder="1" applyAlignment="1" applyProtection="1">
      <alignment horizontal="center" vertical="center" wrapText="1"/>
      <protection locked="0"/>
    </xf>
    <xf numFmtId="180" fontId="33" fillId="4" borderId="11" xfId="17" applyNumberFormat="1" applyFont="1" applyFill="1" applyBorder="1" applyAlignment="1" applyProtection="1">
      <alignment horizontal="center" vertical="center" shrinkToFit="1"/>
      <protection locked="0"/>
    </xf>
    <xf numFmtId="0" fontId="42" fillId="0" borderId="0" xfId="17" applyFont="1" applyAlignment="1">
      <alignment horizontal="left" vertical="center" wrapText="1"/>
    </xf>
    <xf numFmtId="177" fontId="33" fillId="0" borderId="11" xfId="17" applyNumberFormat="1" applyFont="1" applyFill="1" applyBorder="1" applyAlignment="1" applyProtection="1">
      <alignment horizontal="center" vertical="center"/>
    </xf>
    <xf numFmtId="177" fontId="33" fillId="4" borderId="11" xfId="17" applyNumberFormat="1" applyFont="1" applyFill="1" applyBorder="1" applyAlignment="1" applyProtection="1">
      <alignment horizontal="center" vertical="center" shrinkToFit="1"/>
      <protection locked="0"/>
    </xf>
    <xf numFmtId="0" fontId="24" fillId="0" borderId="0" xfId="17" applyFont="1" applyAlignment="1" applyProtection="1">
      <alignment horizontal="left" shrinkToFit="1"/>
    </xf>
    <xf numFmtId="177" fontId="33" fillId="0" borderId="17" xfId="17" applyNumberFormat="1" applyFont="1" applyFill="1" applyBorder="1" applyAlignment="1" applyProtection="1">
      <alignment horizontal="center" vertical="center"/>
    </xf>
    <xf numFmtId="178" fontId="36" fillId="6" borderId="18" xfId="17" applyNumberFormat="1" applyFont="1" applyFill="1" applyBorder="1" applyProtection="1">
      <alignment vertical="center"/>
    </xf>
    <xf numFmtId="177" fontId="33" fillId="0" borderId="0" xfId="17" applyNumberFormat="1" applyFont="1" applyFill="1" applyBorder="1" applyAlignment="1" applyProtection="1">
      <alignment horizontal="center" vertical="center"/>
    </xf>
    <xf numFmtId="179" fontId="33" fillId="4" borderId="11" xfId="17" applyNumberFormat="1" applyFont="1" applyFill="1" applyBorder="1" applyAlignment="1" applyProtection="1">
      <alignment horizontal="center" vertical="center" shrinkToFit="1"/>
      <protection locked="0"/>
    </xf>
    <xf numFmtId="179" fontId="33" fillId="4" borderId="11" xfId="17" applyNumberFormat="1" applyFont="1" applyFill="1" applyBorder="1" applyAlignment="1" applyProtection="1">
      <alignment horizontal="center" vertical="center"/>
      <protection locked="0"/>
    </xf>
    <xf numFmtId="178" fontId="36" fillId="6" borderId="13" xfId="17" applyNumberFormat="1" applyFont="1" applyFill="1" applyBorder="1" applyAlignment="1" applyProtection="1">
      <alignment vertical="center" wrapText="1"/>
    </xf>
    <xf numFmtId="0" fontId="24" fillId="0" borderId="13" xfId="17" applyFont="1" applyBorder="1" applyProtection="1">
      <alignment vertical="center"/>
    </xf>
    <xf numFmtId="0" fontId="38" fillId="0" borderId="0" xfId="17" applyFont="1" applyAlignment="1">
      <alignment horizontal="left" vertical="center" wrapText="1"/>
    </xf>
    <xf numFmtId="0" fontId="38" fillId="0" borderId="0" xfId="17" applyFont="1" applyAlignment="1">
      <alignment horizontal="left" vertical="center"/>
    </xf>
    <xf numFmtId="0" fontId="35" fillId="0" borderId="0" xfId="17" applyFont="1" applyFill="1" applyBorder="1" applyAlignment="1" applyProtection="1">
      <alignment horizontal="left"/>
    </xf>
    <xf numFmtId="0" fontId="35" fillId="0" borderId="3" xfId="17" applyFont="1" applyFill="1" applyBorder="1" applyAlignment="1" applyProtection="1">
      <alignment horizontal="left" vertical="center" wrapText="1"/>
    </xf>
    <xf numFmtId="179" fontId="33" fillId="0" borderId="3" xfId="17" applyNumberFormat="1" applyFont="1" applyFill="1" applyBorder="1" applyAlignment="1" applyProtection="1">
      <alignment horizontal="center" vertical="center"/>
    </xf>
    <xf numFmtId="177" fontId="36" fillId="0" borderId="3" xfId="17" applyNumberFormat="1" applyFont="1" applyFill="1" applyBorder="1" applyProtection="1">
      <alignment vertical="center"/>
    </xf>
    <xf numFmtId="0" fontId="29" fillId="0" borderId="0" xfId="17" applyFont="1" applyAlignment="1" applyProtection="1">
      <alignment vertical="top" shrinkToFit="1"/>
    </xf>
    <xf numFmtId="0" fontId="38" fillId="0" borderId="0" xfId="17" applyFont="1" applyAlignment="1">
      <alignment horizontal="left" wrapText="1"/>
    </xf>
    <xf numFmtId="177" fontId="33" fillId="4" borderId="11" xfId="17" applyNumberFormat="1" applyFont="1" applyFill="1" applyBorder="1" applyAlignment="1" applyProtection="1">
      <alignment horizontal="center" vertical="center"/>
      <protection locked="0"/>
    </xf>
    <xf numFmtId="178" fontId="36" fillId="6" borderId="11" xfId="17" applyNumberFormat="1" applyFont="1" applyFill="1" applyBorder="1" applyAlignment="1" applyProtection="1">
      <alignment vertical="center" wrapText="1"/>
    </xf>
    <xf numFmtId="0" fontId="35" fillId="0" borderId="0" xfId="17" applyFont="1" applyBorder="1" applyAlignment="1" applyProtection="1">
      <alignment horizontal="left" vertical="center"/>
    </xf>
    <xf numFmtId="38" fontId="33" fillId="0" borderId="13" xfId="20" applyFont="1" applyFill="1" applyBorder="1" applyAlignment="1" applyProtection="1">
      <alignment horizontal="center" vertical="center"/>
    </xf>
    <xf numFmtId="38" fontId="33" fillId="0" borderId="17" xfId="20" applyFont="1" applyFill="1" applyBorder="1" applyAlignment="1" applyProtection="1">
      <alignment horizontal="center" vertical="center"/>
    </xf>
    <xf numFmtId="0" fontId="24" fillId="0" borderId="0" xfId="17" applyFont="1" applyProtection="1">
      <alignment vertical="center"/>
      <protection locked="0"/>
    </xf>
    <xf numFmtId="0" fontId="42" fillId="0" borderId="0" xfId="17" applyFont="1" applyAlignment="1">
      <alignment horizontal="left" vertical="center" wrapText="1"/>
    </xf>
    <xf numFmtId="0" fontId="24" fillId="0" borderId="0" xfId="17" applyFont="1" applyAlignment="1" applyProtection="1">
      <alignment horizontal="left" shrinkToFit="1"/>
    </xf>
    <xf numFmtId="0" fontId="24" fillId="0" borderId="0" xfId="17" applyFont="1" applyProtection="1">
      <alignment vertical="center"/>
    </xf>
    <xf numFmtId="0" fontId="28" fillId="0" borderId="0" xfId="17" applyFont="1" applyProtection="1">
      <alignment vertical="center"/>
    </xf>
    <xf numFmtId="0" fontId="24" fillId="0" borderId="0" xfId="17" applyFont="1" applyAlignment="1" applyProtection="1">
      <alignment vertical="center"/>
    </xf>
    <xf numFmtId="0" fontId="27" fillId="0" borderId="0" xfId="17" applyFont="1" applyProtection="1">
      <alignment vertical="center"/>
    </xf>
    <xf numFmtId="178" fontId="36" fillId="6" borderId="13" xfId="17" applyNumberFormat="1" applyFont="1" applyFill="1" applyBorder="1" applyProtection="1">
      <alignment vertical="center"/>
    </xf>
    <xf numFmtId="0" fontId="40" fillId="0" borderId="0" xfId="17" applyFont="1" applyAlignment="1" applyProtection="1">
      <alignment vertical="center" textRotation="255"/>
    </xf>
    <xf numFmtId="177" fontId="33" fillId="4" borderId="11" xfId="17" applyNumberFormat="1" applyFont="1" applyFill="1" applyBorder="1" applyAlignment="1" applyProtection="1">
      <alignment horizontal="center" vertical="center" shrinkToFit="1"/>
      <protection locked="0"/>
    </xf>
    <xf numFmtId="0" fontId="24" fillId="0" borderId="13" xfId="17" applyFont="1" applyBorder="1" applyProtection="1">
      <alignment vertical="center"/>
    </xf>
    <xf numFmtId="0" fontId="46" fillId="0" borderId="0" xfId="17" applyFont="1" applyAlignment="1">
      <alignment horizontal="left" vertical="center" wrapText="1"/>
    </xf>
    <xf numFmtId="177" fontId="33" fillId="0" borderId="11" xfId="17" applyNumberFormat="1" applyFont="1" applyFill="1" applyBorder="1" applyAlignment="1" applyProtection="1">
      <alignment horizontal="center" vertical="center" shrinkToFit="1"/>
    </xf>
    <xf numFmtId="0" fontId="11" fillId="2" borderId="13" xfId="0" applyFont="1" applyFill="1" applyBorder="1" applyAlignment="1" applyProtection="1">
      <alignment horizontal="center" vertical="center"/>
      <protection locked="0"/>
    </xf>
    <xf numFmtId="176" fontId="48" fillId="0" borderId="13" xfId="17" applyNumberFormat="1" applyFont="1" applyBorder="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lignment horizontal="left" vertical="center"/>
    </xf>
    <xf numFmtId="0" fontId="11" fillId="2" borderId="3" xfId="0" applyFont="1" applyFill="1" applyBorder="1" applyAlignment="1"/>
    <xf numFmtId="0" fontId="11" fillId="0" borderId="1" xfId="0" applyFont="1" applyBorder="1" applyAlignment="1">
      <alignment vertical="center"/>
    </xf>
    <xf numFmtId="0" fontId="11" fillId="0" borderId="5" xfId="0" applyFont="1" applyBorder="1">
      <alignment vertical="center"/>
    </xf>
    <xf numFmtId="0" fontId="11" fillId="0" borderId="10" xfId="0" applyFont="1" applyBorder="1">
      <alignment vertical="center"/>
    </xf>
    <xf numFmtId="0" fontId="11" fillId="0" borderId="12" xfId="0" applyFont="1" applyBorder="1" applyAlignment="1">
      <alignment horizontal="left" vertical="center"/>
    </xf>
    <xf numFmtId="0" fontId="11" fillId="0" borderId="12" xfId="0" applyFont="1" applyBorder="1" applyProtection="1">
      <alignment vertical="center"/>
    </xf>
    <xf numFmtId="0" fontId="11" fillId="0" borderId="10" xfId="0" applyFont="1" applyBorder="1" applyProtection="1">
      <alignment vertical="center"/>
    </xf>
    <xf numFmtId="0" fontId="17" fillId="0" borderId="10" xfId="1" applyFont="1" applyBorder="1">
      <alignment vertical="center"/>
    </xf>
    <xf numFmtId="0" fontId="11" fillId="0" borderId="3" xfId="0" applyFont="1" applyBorder="1">
      <alignment vertical="center"/>
    </xf>
    <xf numFmtId="0" fontId="11" fillId="0" borderId="2" xfId="0" applyFont="1" applyBorder="1">
      <alignment vertical="center"/>
    </xf>
    <xf numFmtId="0" fontId="11" fillId="0" borderId="1" xfId="0" applyFont="1" applyBorder="1" applyAlignment="1" applyProtection="1">
      <alignment vertical="center"/>
    </xf>
    <xf numFmtId="0" fontId="11" fillId="0" borderId="5" xfId="0" applyFont="1" applyBorder="1" applyProtection="1">
      <alignment vertical="center"/>
    </xf>
    <xf numFmtId="0" fontId="11" fillId="0" borderId="12"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0" xfId="0" applyFont="1" applyBorder="1" applyAlignment="1">
      <alignment horizontal="left" vertical="center"/>
    </xf>
    <xf numFmtId="0" fontId="11" fillId="0" borderId="12" xfId="0" applyFont="1" applyBorder="1" applyAlignment="1" applyProtection="1">
      <alignment vertical="center"/>
    </xf>
    <xf numFmtId="0" fontId="11" fillId="0" borderId="10" xfId="0" applyFont="1" applyBorder="1" applyAlignment="1" applyProtection="1">
      <alignment vertical="center"/>
    </xf>
    <xf numFmtId="0" fontId="11" fillId="0" borderId="10" xfId="0" applyFont="1" applyFill="1" applyBorder="1" applyAlignment="1">
      <alignment horizontal="left" vertical="center"/>
    </xf>
    <xf numFmtId="177" fontId="35" fillId="0" borderId="0" xfId="17" applyNumberFormat="1" applyFont="1" applyProtection="1">
      <alignment vertical="center"/>
    </xf>
    <xf numFmtId="0" fontId="28" fillId="0" borderId="0" xfId="17" applyFont="1" applyAlignment="1" applyProtection="1">
      <alignment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178" fontId="33" fillId="0" borderId="17" xfId="17" applyNumberFormat="1" applyFont="1" applyFill="1" applyBorder="1" applyAlignment="1" applyProtection="1">
      <alignment horizontal="center" vertical="center"/>
    </xf>
    <xf numFmtId="180" fontId="50" fillId="0" borderId="0" xfId="17" applyNumberFormat="1" applyFont="1" applyProtection="1">
      <alignment vertical="center"/>
    </xf>
    <xf numFmtId="179" fontId="50" fillId="0" borderId="0" xfId="17" applyNumberFormat="1" applyFont="1" applyProtection="1">
      <alignment vertical="center"/>
    </xf>
    <xf numFmtId="0" fontId="0" fillId="0" borderId="0" xfId="17" applyFont="1" applyProtection="1">
      <alignment vertical="center"/>
    </xf>
    <xf numFmtId="0" fontId="35" fillId="6" borderId="9" xfId="17" applyFont="1" applyFill="1" applyBorder="1" applyAlignment="1" applyProtection="1">
      <alignment horizontal="left" vertical="center" wrapText="1"/>
    </xf>
    <xf numFmtId="0" fontId="35" fillId="6" borderId="7" xfId="17" applyFont="1" applyFill="1" applyBorder="1" applyAlignment="1" applyProtection="1">
      <alignment horizontal="left" vertical="center" wrapText="1"/>
    </xf>
    <xf numFmtId="0" fontId="35" fillId="6" borderId="15" xfId="17" applyFont="1" applyFill="1" applyBorder="1" applyAlignment="1" applyProtection="1">
      <alignment horizontal="left" vertical="center" wrapText="1"/>
    </xf>
    <xf numFmtId="0" fontId="35" fillId="6" borderId="16" xfId="17" applyFont="1" applyFill="1" applyBorder="1" applyAlignment="1" applyProtection="1">
      <alignment horizontal="left" vertical="center" wrapText="1"/>
    </xf>
    <xf numFmtId="0" fontId="35" fillId="6" borderId="13" xfId="17" applyFont="1" applyFill="1" applyBorder="1" applyAlignment="1" applyProtection="1">
      <alignment horizontal="left" vertical="center" wrapText="1"/>
    </xf>
    <xf numFmtId="0" fontId="27" fillId="0" borderId="0" xfId="17" applyFont="1" applyAlignment="1" applyProtection="1">
      <alignment horizontal="left" vertical="center"/>
    </xf>
    <xf numFmtId="0" fontId="30" fillId="0" borderId="0" xfId="17" applyFont="1" applyAlignment="1" applyProtection="1">
      <alignment vertical="center"/>
    </xf>
    <xf numFmtId="0" fontId="31" fillId="0" borderId="0" xfId="17" applyFont="1" applyAlignment="1" applyProtection="1">
      <alignment vertical="center"/>
    </xf>
    <xf numFmtId="0" fontId="24" fillId="0" borderId="0" xfId="17" applyFont="1" applyAlignment="1" applyProtection="1">
      <alignment horizontal="center" vertical="top"/>
    </xf>
    <xf numFmtId="0" fontId="33" fillId="6" borderId="13" xfId="18" applyFont="1" applyFill="1" applyBorder="1" applyAlignment="1" applyProtection="1">
      <alignment horizontal="left" vertical="center" wrapText="1"/>
    </xf>
    <xf numFmtId="0" fontId="42" fillId="0" borderId="0" xfId="17" applyFont="1" applyAlignment="1">
      <alignment horizontal="left" vertical="center" wrapText="1"/>
    </xf>
    <xf numFmtId="0" fontId="24" fillId="0" borderId="0" xfId="17" applyFont="1" applyAlignment="1" applyProtection="1">
      <alignment horizontal="left" shrinkToFit="1"/>
    </xf>
    <xf numFmtId="0" fontId="24" fillId="0" borderId="0" xfId="17" applyFont="1" applyAlignment="1" applyProtection="1">
      <alignment horizontal="center" shrinkToFit="1"/>
    </xf>
    <xf numFmtId="0" fontId="28" fillId="0" borderId="0" xfId="17" applyFont="1" applyAlignment="1" applyProtection="1">
      <alignment vertical="center" wrapText="1"/>
    </xf>
    <xf numFmtId="0" fontId="37" fillId="0" borderId="0" xfId="19" applyAlignment="1">
      <alignment vertical="center" wrapText="1"/>
    </xf>
    <xf numFmtId="0" fontId="35" fillId="6" borderId="9" xfId="17" applyFont="1" applyFill="1" applyBorder="1" applyAlignment="1" applyProtection="1">
      <alignment vertical="center" wrapText="1"/>
    </xf>
    <xf numFmtId="0" fontId="35" fillId="6" borderId="7" xfId="17" applyFont="1" applyFill="1" applyBorder="1" applyAlignment="1" applyProtection="1">
      <alignment vertical="center" wrapText="1"/>
    </xf>
    <xf numFmtId="0" fontId="36" fillId="6" borderId="13" xfId="17" applyFont="1" applyFill="1" applyBorder="1" applyAlignment="1" applyProtection="1">
      <alignment horizontal="left" vertical="center" wrapText="1"/>
    </xf>
    <xf numFmtId="0" fontId="45" fillId="0" borderId="0" xfId="17" applyFont="1" applyAlignment="1" applyProtection="1">
      <alignment horizontal="left" vertical="center"/>
    </xf>
    <xf numFmtId="0" fontId="38" fillId="0" borderId="0" xfId="17" applyFont="1" applyAlignment="1">
      <alignment horizontal="left" vertical="center" wrapText="1"/>
    </xf>
    <xf numFmtId="0" fontId="46" fillId="0" borderId="0" xfId="17" applyFont="1" applyAlignment="1">
      <alignment horizontal="left" vertical="center" wrapText="1"/>
    </xf>
    <xf numFmtId="0" fontId="35" fillId="6" borderId="13" xfId="17" applyFont="1" applyFill="1" applyBorder="1" applyAlignment="1" applyProtection="1">
      <alignment horizontal="left" vertical="center"/>
    </xf>
    <xf numFmtId="0" fontId="46" fillId="0" borderId="0" xfId="17" applyFont="1" applyAlignment="1">
      <alignment horizontal="left" vertical="top" wrapText="1"/>
    </xf>
    <xf numFmtId="0" fontId="35" fillId="6" borderId="19" xfId="17" applyFont="1" applyFill="1" applyBorder="1" applyAlignment="1" applyProtection="1">
      <alignment horizontal="left" vertical="center" wrapText="1"/>
    </xf>
    <xf numFmtId="0" fontId="35" fillId="6" borderId="20" xfId="17" applyFont="1" applyFill="1" applyBorder="1" applyAlignment="1" applyProtection="1">
      <alignment horizontal="left" vertical="center" wrapText="1"/>
    </xf>
    <xf numFmtId="0" fontId="35" fillId="6" borderId="21" xfId="17" applyFont="1" applyFill="1" applyBorder="1" applyAlignment="1" applyProtection="1">
      <alignment horizontal="left" vertical="center" wrapText="1"/>
    </xf>
    <xf numFmtId="0" fontId="35" fillId="6" borderId="17" xfId="17" applyFont="1" applyFill="1" applyBorder="1" applyAlignment="1" applyProtection="1">
      <alignment horizontal="left" vertical="center" wrapText="1"/>
    </xf>
    <xf numFmtId="0" fontId="35" fillId="6" borderId="11" xfId="17" applyFont="1" applyFill="1" applyBorder="1" applyAlignment="1" applyProtection="1">
      <alignment horizontal="left" vertical="center" wrapText="1"/>
    </xf>
    <xf numFmtId="0" fontId="11" fillId="0" borderId="0"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7" fillId="0" borderId="0" xfId="1" applyFont="1" applyAlignment="1">
      <alignment horizontal="left" vertical="center" wrapText="1"/>
    </xf>
    <xf numFmtId="0" fontId="11" fillId="0" borderId="0" xfId="0" applyFont="1" applyBorder="1" applyAlignment="1">
      <alignment horizontal="left"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2" fillId="0" borderId="0" xfId="0" applyFont="1" applyAlignment="1">
      <alignment horizontal="center" vertical="center"/>
    </xf>
    <xf numFmtId="176" fontId="11" fillId="2" borderId="9" xfId="0" applyNumberFormat="1" applyFont="1" applyFill="1" applyBorder="1" applyAlignment="1" applyProtection="1">
      <alignment vertical="center"/>
      <protection locked="0"/>
    </xf>
    <xf numFmtId="176" fontId="11" fillId="2" borderId="8" xfId="0" applyNumberFormat="1" applyFont="1" applyFill="1" applyBorder="1" applyAlignment="1" applyProtection="1">
      <alignment vertical="center"/>
      <protection locked="0"/>
    </xf>
    <xf numFmtId="0" fontId="11" fillId="0" borderId="6" xfId="0" applyFont="1" applyBorder="1" applyAlignment="1">
      <alignment horizontal="left" vertical="center"/>
    </xf>
    <xf numFmtId="0" fontId="11" fillId="0" borderId="1" xfId="0" applyFont="1" applyBorder="1" applyAlignment="1">
      <alignment horizontal="left" vertical="center"/>
    </xf>
    <xf numFmtId="0" fontId="11" fillId="2" borderId="13" xfId="0" applyFont="1" applyFill="1" applyBorder="1" applyAlignment="1" applyProtection="1">
      <alignment horizontal="center" vertical="center"/>
      <protection locked="0"/>
    </xf>
    <xf numFmtId="0" fontId="11" fillId="0" borderId="12"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1" fillId="0" borderId="9" xfId="0" applyFont="1" applyBorder="1" applyAlignment="1">
      <alignment horizontal="left" vertical="center" shrinkToFit="1"/>
    </xf>
    <xf numFmtId="0" fontId="11" fillId="0" borderId="7" xfId="0" applyFont="1" applyBorder="1" applyAlignment="1">
      <alignment horizontal="left" vertical="center" shrinkToFit="1"/>
    </xf>
    <xf numFmtId="0" fontId="13" fillId="5" borderId="9" xfId="0" applyFont="1" applyFill="1" applyBorder="1" applyAlignment="1">
      <alignment horizontal="left" vertical="center" shrinkToFit="1"/>
    </xf>
    <xf numFmtId="0" fontId="13" fillId="5" borderId="8" xfId="0" applyFont="1" applyFill="1" applyBorder="1" applyAlignment="1">
      <alignment horizontal="left" vertical="center" shrinkToFit="1"/>
    </xf>
    <xf numFmtId="0" fontId="13" fillId="5" borderId="7" xfId="0" applyFont="1" applyFill="1" applyBorder="1" applyAlignment="1">
      <alignment horizontal="left" vertical="center" shrinkToFit="1"/>
    </xf>
    <xf numFmtId="0" fontId="13" fillId="5" borderId="9" xfId="0" applyFont="1" applyFill="1" applyBorder="1" applyAlignment="1">
      <alignment horizontal="left" vertical="center"/>
    </xf>
    <xf numFmtId="0" fontId="13" fillId="5" borderId="8" xfId="0" applyFont="1" applyFill="1" applyBorder="1" applyAlignment="1">
      <alignment horizontal="left" vertical="center"/>
    </xf>
    <xf numFmtId="0" fontId="13" fillId="5" borderId="7" xfId="0" applyFont="1" applyFill="1" applyBorder="1" applyAlignment="1">
      <alignment horizontal="left" vertical="center"/>
    </xf>
    <xf numFmtId="0" fontId="12" fillId="2" borderId="9"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0" borderId="9" xfId="0" applyFont="1" applyFill="1" applyBorder="1" applyAlignment="1">
      <alignment horizontal="left" vertical="center"/>
    </xf>
    <xf numFmtId="0" fontId="11" fillId="0" borderId="8" xfId="0" applyFont="1" applyFill="1" applyBorder="1" applyAlignment="1">
      <alignment horizontal="left" vertical="center"/>
    </xf>
    <xf numFmtId="0" fontId="11" fillId="0" borderId="7" xfId="0" applyFont="1" applyFill="1" applyBorder="1" applyAlignment="1">
      <alignment horizontal="left" vertical="center"/>
    </xf>
    <xf numFmtId="0" fontId="11" fillId="0" borderId="6"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3" xfId="0" applyFont="1" applyFill="1" applyBorder="1" applyAlignment="1" applyProtection="1">
      <alignment horizontal="left" vertical="center"/>
    </xf>
    <xf numFmtId="0" fontId="11" fillId="2" borderId="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0" fillId="0" borderId="8" xfId="0" applyFont="1" applyBorder="1" applyAlignment="1">
      <alignment vertical="center" wrapText="1"/>
    </xf>
    <xf numFmtId="0" fontId="10" fillId="0" borderId="7" xfId="0" applyFont="1" applyBorder="1" applyAlignment="1">
      <alignment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3" xfId="0" applyFont="1" applyFill="1" applyBorder="1" applyAlignment="1" applyProtection="1">
      <alignment horizontal="center" vertical="center" shrinkToFit="1"/>
    </xf>
    <xf numFmtId="0" fontId="11" fillId="2" borderId="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0" borderId="12"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176" fontId="11" fillId="2" borderId="9"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49" fillId="0" borderId="9" xfId="0" applyFont="1" applyFill="1" applyBorder="1" applyAlignment="1">
      <alignment horizontal="left" vertical="center" wrapText="1"/>
    </xf>
    <xf numFmtId="0" fontId="49" fillId="0" borderId="8" xfId="0" applyFont="1" applyFill="1" applyBorder="1" applyAlignment="1">
      <alignment horizontal="left" vertical="center" wrapText="1"/>
    </xf>
    <xf numFmtId="0" fontId="49" fillId="0" borderId="7" xfId="0" applyFont="1" applyFill="1" applyBorder="1" applyAlignment="1">
      <alignment horizontal="left" vertical="center" wrapText="1"/>
    </xf>
    <xf numFmtId="0" fontId="11" fillId="2" borderId="6"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176" fontId="11" fillId="7" borderId="9" xfId="0" applyNumberFormat="1" applyFont="1" applyFill="1" applyBorder="1" applyAlignment="1" applyProtection="1">
      <alignment horizontal="center" vertical="center"/>
    </xf>
    <xf numFmtId="176" fontId="11" fillId="7" borderId="8" xfId="0" applyNumberFormat="1" applyFont="1" applyFill="1" applyBorder="1" applyAlignment="1" applyProtection="1">
      <alignment horizontal="center" vertical="center"/>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22" fillId="0" borderId="0" xfId="0" applyFont="1" applyAlignment="1">
      <alignment horizontal="center" vertical="center" wrapText="1"/>
    </xf>
    <xf numFmtId="0" fontId="11" fillId="0" borderId="10" xfId="0" applyFont="1" applyBorder="1" applyAlignment="1" applyProtection="1">
      <alignment horizontal="left" vertical="center"/>
    </xf>
    <xf numFmtId="176" fontId="11" fillId="2" borderId="9" xfId="0" applyNumberFormat="1" applyFont="1" applyFill="1" applyBorder="1" applyAlignment="1" applyProtection="1">
      <alignment horizontal="left" vertical="center"/>
      <protection locked="0"/>
    </xf>
    <xf numFmtId="176" fontId="11" fillId="2" borderId="8" xfId="0" applyNumberFormat="1"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xf>
    <xf numFmtId="0" fontId="11" fillId="0" borderId="10" xfId="0" applyFont="1" applyBorder="1" applyAlignment="1">
      <alignment horizontal="left" vertical="center"/>
    </xf>
    <xf numFmtId="0" fontId="11" fillId="0" borderId="0" xfId="0" applyFont="1" applyFill="1" applyBorder="1" applyAlignment="1" applyProtection="1">
      <alignment horizontal="left" vertical="center" shrinkToFit="1"/>
    </xf>
    <xf numFmtId="0" fontId="11" fillId="0" borderId="10" xfId="0" applyFont="1" applyFill="1" applyBorder="1" applyAlignment="1" applyProtection="1">
      <alignment horizontal="left" vertical="center" shrinkToFit="1"/>
    </xf>
    <xf numFmtId="0" fontId="11" fillId="0" borderId="2" xfId="0" applyFont="1" applyFill="1" applyBorder="1" applyAlignment="1" applyProtection="1">
      <alignment horizontal="center" vertical="center" shrinkToFi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3" fillId="5" borderId="9" xfId="0"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3" fillId="5" borderId="9" xfId="0" applyFont="1" applyFill="1" applyBorder="1" applyAlignment="1">
      <alignment horizontal="center" vertical="center"/>
    </xf>
    <xf numFmtId="0" fontId="13" fillId="5" borderId="8" xfId="0" applyFont="1" applyFill="1" applyBorder="1" applyAlignment="1">
      <alignment horizontal="center" vertical="center"/>
    </xf>
    <xf numFmtId="0" fontId="13" fillId="2" borderId="13" xfId="0" applyFont="1" applyFill="1" applyBorder="1" applyAlignment="1" applyProtection="1">
      <alignment horizontal="center" vertical="center" shrinkToFit="1"/>
      <protection locked="0"/>
    </xf>
  </cellXfs>
  <cellStyles count="48">
    <cellStyle name="桁区切り 2" xfId="20"/>
    <cellStyle name="桁区切り 2 10" xfId="2"/>
    <cellStyle name="標準" xfId="0" builtinId="0"/>
    <cellStyle name="標準 2" xfId="1"/>
    <cellStyle name="標準 2 2" xfId="3"/>
    <cellStyle name="標準 2 3" xfId="4"/>
    <cellStyle name="標準 2 4" xfId="7"/>
    <cellStyle name="標準 2 5" xfId="18"/>
    <cellStyle name="標準 3" xfId="6"/>
    <cellStyle name="標準 3 2" xfId="8"/>
    <cellStyle name="標準 3 2 2" xfId="13"/>
    <cellStyle name="標準 3 2 2 2" xfId="29"/>
    <cellStyle name="標準 3 2 2 3" xfId="40"/>
    <cellStyle name="標準 3 2 3" xfId="22"/>
    <cellStyle name="標準 3 2 4" xfId="28"/>
    <cellStyle name="標準 3 2 5" xfId="39"/>
    <cellStyle name="標準 3 3" xfId="9"/>
    <cellStyle name="標準 3 3 2" xfId="14"/>
    <cellStyle name="標準 3 3 2 2" xfId="31"/>
    <cellStyle name="標準 3 3 2 3" xfId="42"/>
    <cellStyle name="標準 3 3 3" xfId="17"/>
    <cellStyle name="標準 3 3 4" xfId="23"/>
    <cellStyle name="標準 3 3 5" xfId="30"/>
    <cellStyle name="標準 3 3 6" xfId="41"/>
    <cellStyle name="標準 3 4" xfId="11"/>
    <cellStyle name="標準 3 4 2" xfId="16"/>
    <cellStyle name="標準 3 4 2 2" xfId="33"/>
    <cellStyle name="標準 3 4 2 3" xfId="44"/>
    <cellStyle name="標準 3 4 3" xfId="25"/>
    <cellStyle name="標準 3 4 4" xfId="32"/>
    <cellStyle name="標準 3 4 5" xfId="43"/>
    <cellStyle name="標準 3 5" xfId="12"/>
    <cellStyle name="標準 3 5 2" xfId="34"/>
    <cellStyle name="標準 3 5 3" xfId="45"/>
    <cellStyle name="標準 3 6" xfId="21"/>
    <cellStyle name="標準 3 7" xfId="27"/>
    <cellStyle name="標準 3 8" xfId="38"/>
    <cellStyle name="標準 4" xfId="5"/>
    <cellStyle name="標準 5" xfId="10"/>
    <cellStyle name="標準 5 2" xfId="15"/>
    <cellStyle name="標準 5 2 2" xfId="36"/>
    <cellStyle name="標準 5 2 3" xfId="47"/>
    <cellStyle name="標準 5 3" xfId="24"/>
    <cellStyle name="標準 5 4" xfId="35"/>
    <cellStyle name="標準 5 5" xfId="46"/>
    <cellStyle name="標準 6" xfId="19"/>
    <cellStyle name="標準 7" xfId="26"/>
    <cellStyle name="標準 8" xfId="37"/>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66"/>
      <color rgb="FFFFFF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0</xdr:colOff>
      <xdr:row>2</xdr:row>
      <xdr:rowOff>0</xdr:rowOff>
    </xdr:to>
    <xdr:sp macro="" textlink="">
      <xdr:nvSpPr>
        <xdr:cNvPr id="19" name="正方形/長方形 18"/>
        <xdr:cNvSpPr/>
      </xdr:nvSpPr>
      <xdr:spPr>
        <a:xfrm>
          <a:off x="557022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83</xdr:row>
          <xdr:rowOff>152400</xdr:rowOff>
        </xdr:from>
        <xdr:to>
          <xdr:col>1</xdr:col>
          <xdr:colOff>323850</xdr:colOff>
          <xdr:row>83</xdr:row>
          <xdr:rowOff>685800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84</xdr:row>
          <xdr:rowOff>66675</xdr:rowOff>
        </xdr:from>
        <xdr:to>
          <xdr:col>1</xdr:col>
          <xdr:colOff>342900</xdr:colOff>
          <xdr:row>84</xdr:row>
          <xdr:rowOff>476250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28575</xdr:rowOff>
        </xdr:from>
        <xdr:to>
          <xdr:col>1</xdr:col>
          <xdr:colOff>323850</xdr:colOff>
          <xdr:row>81</xdr:row>
          <xdr:rowOff>476250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85</xdr:row>
          <xdr:rowOff>161925</xdr:rowOff>
        </xdr:from>
        <xdr:to>
          <xdr:col>1</xdr:col>
          <xdr:colOff>323850</xdr:colOff>
          <xdr:row>85</xdr:row>
          <xdr:rowOff>695325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47625</xdr:rowOff>
        </xdr:from>
        <xdr:to>
          <xdr:col>1</xdr:col>
          <xdr:colOff>323850</xdr:colOff>
          <xdr:row>80</xdr:row>
          <xdr:rowOff>400050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142875</xdr:rowOff>
        </xdr:from>
        <xdr:to>
          <xdr:col>1</xdr:col>
          <xdr:colOff>323850</xdr:colOff>
          <xdr:row>79</xdr:row>
          <xdr:rowOff>581025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57150</xdr:rowOff>
        </xdr:from>
        <xdr:to>
          <xdr:col>1</xdr:col>
          <xdr:colOff>323850</xdr:colOff>
          <xdr:row>78</xdr:row>
          <xdr:rowOff>409575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209550</xdr:rowOff>
        </xdr:from>
        <xdr:to>
          <xdr:col>1</xdr:col>
          <xdr:colOff>314325</xdr:colOff>
          <xdr:row>77</xdr:row>
          <xdr:rowOff>419100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95250</xdr:rowOff>
        </xdr:from>
        <xdr:to>
          <xdr:col>1</xdr:col>
          <xdr:colOff>323850</xdr:colOff>
          <xdr:row>76</xdr:row>
          <xdr:rowOff>685800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114300</xdr:rowOff>
        </xdr:from>
        <xdr:to>
          <xdr:col>1</xdr:col>
          <xdr:colOff>323850</xdr:colOff>
          <xdr:row>75</xdr:row>
          <xdr:rowOff>838200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95250</xdr:rowOff>
        </xdr:from>
        <xdr:to>
          <xdr:col>1</xdr:col>
          <xdr:colOff>323850</xdr:colOff>
          <xdr:row>74</xdr:row>
          <xdr:rowOff>552450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57150</xdr:rowOff>
        </xdr:from>
        <xdr:to>
          <xdr:col>1</xdr:col>
          <xdr:colOff>323850</xdr:colOff>
          <xdr:row>72</xdr:row>
          <xdr:rowOff>561975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152400</xdr:rowOff>
        </xdr:from>
        <xdr:to>
          <xdr:col>1</xdr:col>
          <xdr:colOff>323850</xdr:colOff>
          <xdr:row>71</xdr:row>
          <xdr:rowOff>704850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73</xdr:row>
          <xdr:rowOff>28575</xdr:rowOff>
        </xdr:from>
        <xdr:to>
          <xdr:col>1</xdr:col>
          <xdr:colOff>409575</xdr:colOff>
          <xdr:row>73</xdr:row>
          <xdr:rowOff>381000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86</xdr:row>
          <xdr:rowOff>161925</xdr:rowOff>
        </xdr:from>
        <xdr:to>
          <xdr:col>1</xdr:col>
          <xdr:colOff>323850</xdr:colOff>
          <xdr:row>86</xdr:row>
          <xdr:rowOff>695325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7" name="正方形/長方形 6"/>
        <xdr:cNvSpPr/>
      </xdr:nvSpPr>
      <xdr:spPr>
        <a:xfrm>
          <a:off x="6896100" y="171450"/>
          <a:ext cx="68580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76200</xdr:colOff>
      <xdr:row>9</xdr:row>
      <xdr:rowOff>152399</xdr:rowOff>
    </xdr:from>
    <xdr:ext cx="1826560" cy="3752851"/>
    <xdr:sp macro="" textlink="">
      <xdr:nvSpPr>
        <xdr:cNvPr id="3" name="テキスト ボックス 2"/>
        <xdr:cNvSpPr txBox="1"/>
      </xdr:nvSpPr>
      <xdr:spPr>
        <a:xfrm>
          <a:off x="6753225" y="2428874"/>
          <a:ext cx="1826560" cy="3752851"/>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登録事業プランを提供する事業者と太陽光発電システムの所有者が異なる場合は必ず提出してください。</a:t>
          </a:r>
          <a:endParaRPr kumimoji="1" lang="en-US" altLang="ja-JP" sz="1600"/>
        </a:p>
        <a:p>
          <a:endParaRPr kumimoji="1" lang="en-US" altLang="ja-JP" sz="1600"/>
        </a:p>
        <a:p>
          <a:r>
            <a:rPr kumimoji="1" lang="en-US" altLang="ja-JP" sz="1600"/>
            <a:t>※</a:t>
          </a:r>
          <a:r>
            <a:rPr kumimoji="1" lang="ja-JP" altLang="en-US" sz="1600"/>
            <a:t>設備によりリース契約が分かれる場合はそれぞれ本様式を作成してください。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3"/>
  <sheetViews>
    <sheetView showGridLines="0" tabSelected="1" view="pageBreakPreview" zoomScale="85" zoomScaleNormal="100" zoomScaleSheetLayoutView="85" workbookViewId="0">
      <selection activeCell="E4" sqref="E4"/>
    </sheetView>
  </sheetViews>
  <sheetFormatPr defaultColWidth="8" defaultRowHeight="13.5" outlineLevelCol="1" x14ac:dyDescent="0.15"/>
  <cols>
    <col min="1" max="1" width="2.75" style="55" customWidth="1"/>
    <col min="2" max="2" width="3.625" style="55" customWidth="1"/>
    <col min="3" max="3" width="16.875" style="56" customWidth="1"/>
    <col min="4" max="4" width="20.25" style="55" customWidth="1"/>
    <col min="5" max="5" width="37.5" style="56" customWidth="1"/>
    <col min="6" max="6" width="27.875" style="57" customWidth="1"/>
    <col min="7" max="7" width="4.5" style="85" customWidth="1"/>
    <col min="8" max="8" width="9.625" style="55" customWidth="1"/>
    <col min="9" max="9" width="7.25" style="55" customWidth="1"/>
    <col min="10" max="10" width="10.75" style="59" customWidth="1"/>
    <col min="11" max="13" width="10.75" style="55" customWidth="1"/>
    <col min="14" max="19" width="8" style="55" customWidth="1"/>
    <col min="20" max="20" width="13.125" style="55" customWidth="1"/>
    <col min="21" max="23" width="8" style="55" customWidth="1"/>
    <col min="24" max="24" width="8" style="60"/>
    <col min="25" max="35" width="8" style="55" hidden="1" customWidth="1" outlineLevel="1"/>
    <col min="36" max="36" width="8" style="55" collapsed="1"/>
    <col min="37" max="16384" width="8" style="55"/>
  </cols>
  <sheetData>
    <row r="1" spans="1:24" x14ac:dyDescent="0.15">
      <c r="G1" s="58" t="str">
        <f>IF(E5="","","申請者：")</f>
        <v/>
      </c>
      <c r="H1" s="169" t="str">
        <f>IF(E5="","","  "&amp;E5)</f>
        <v/>
      </c>
      <c r="I1" s="169"/>
    </row>
    <row r="2" spans="1:24" ht="33.6" customHeight="1" x14ac:dyDescent="0.15">
      <c r="A2" s="61"/>
      <c r="B2" s="170" t="s">
        <v>188</v>
      </c>
      <c r="C2" s="171"/>
      <c r="D2" s="171"/>
      <c r="E2" s="171"/>
      <c r="F2" s="156" t="s">
        <v>187</v>
      </c>
      <c r="G2" s="63"/>
      <c r="H2" s="172"/>
      <c r="I2" s="172"/>
      <c r="X2" s="60">
        <f>+X4*X5*X8*X9</f>
        <v>0</v>
      </c>
    </row>
    <row r="3" spans="1:24" ht="22.5" customHeight="1" x14ac:dyDescent="0.15">
      <c r="A3" s="61"/>
      <c r="B3" s="64"/>
      <c r="C3" s="65"/>
      <c r="D3" s="65"/>
      <c r="E3" s="65"/>
      <c r="F3" s="62"/>
      <c r="G3" s="63"/>
      <c r="H3" s="66"/>
      <c r="I3" s="66"/>
      <c r="X3" s="60" t="s">
        <v>39</v>
      </c>
    </row>
    <row r="4" spans="1:24" s="67" customFormat="1" ht="50.1" customHeight="1" x14ac:dyDescent="0.15">
      <c r="C4" s="173" t="s">
        <v>40</v>
      </c>
      <c r="D4" s="173"/>
      <c r="E4" s="68"/>
      <c r="F4" s="69" t="s">
        <v>41</v>
      </c>
      <c r="G4" s="70"/>
      <c r="H4" s="70"/>
      <c r="J4" s="71"/>
      <c r="L4" s="72" t="s">
        <v>42</v>
      </c>
      <c r="X4" s="73">
        <f>IF(E4="",0,1)</f>
        <v>0</v>
      </c>
    </row>
    <row r="5" spans="1:24" s="67" customFormat="1" ht="50.1" customHeight="1" x14ac:dyDescent="0.15">
      <c r="C5" s="173" t="s">
        <v>43</v>
      </c>
      <c r="D5" s="173"/>
      <c r="E5" s="74"/>
      <c r="F5" s="69" t="s">
        <v>41</v>
      </c>
      <c r="G5" s="70"/>
      <c r="H5" s="70"/>
      <c r="J5" s="71"/>
      <c r="L5" s="72"/>
      <c r="X5" s="73">
        <f>IF(E5="",0,1)</f>
        <v>0</v>
      </c>
    </row>
    <row r="6" spans="1:24" s="67" customFormat="1" ht="22.5" customHeight="1" x14ac:dyDescent="0.15">
      <c r="C6" s="77"/>
      <c r="D6" s="78"/>
      <c r="E6" s="78"/>
      <c r="F6" s="78"/>
      <c r="G6" s="79"/>
      <c r="H6" s="80"/>
      <c r="J6" s="71"/>
      <c r="M6" s="72"/>
      <c r="X6" s="73"/>
    </row>
    <row r="7" spans="1:24" s="67" customFormat="1" ht="16.5" customHeight="1" x14ac:dyDescent="0.15">
      <c r="A7" s="55"/>
      <c r="B7" s="81" t="s">
        <v>44</v>
      </c>
      <c r="C7" s="82"/>
      <c r="D7" s="82"/>
      <c r="E7" s="83"/>
      <c r="F7" s="84"/>
      <c r="G7" s="85"/>
      <c r="H7" s="55"/>
      <c r="I7" s="55"/>
      <c r="J7" s="71"/>
      <c r="L7" s="72" t="s">
        <v>45</v>
      </c>
      <c r="X7" s="73"/>
    </row>
    <row r="8" spans="1:24" ht="50.1" customHeight="1" thickBot="1" x14ac:dyDescent="0.2">
      <c r="B8" s="86"/>
      <c r="C8" s="168" t="s">
        <v>46</v>
      </c>
      <c r="D8" s="168"/>
      <c r="E8" s="87"/>
      <c r="F8" s="69" t="s">
        <v>41</v>
      </c>
      <c r="G8" s="88"/>
      <c r="H8" s="176" t="s">
        <v>47</v>
      </c>
      <c r="I8" s="176"/>
      <c r="J8" s="177" t="str">
        <f>IF(E8="設置されていなかった（今回設置しない）","太陽光発電設備が今回新たに設置されるのではない場合は太陽光発電設備・蓄電池の補助は対象外となります。",IF(E8="設置されていた","以前から太陽光発電設備が設置されていた場合は太陽光発電設備・蓄電池の補助は対象外となります。",""))</f>
        <v/>
      </c>
      <c r="K8" s="178"/>
      <c r="L8" s="178"/>
      <c r="M8" s="178"/>
      <c r="N8" s="178"/>
      <c r="O8" s="178"/>
      <c r="P8" s="178"/>
      <c r="Q8" s="178"/>
      <c r="R8" s="178"/>
      <c r="S8" s="178"/>
      <c r="X8" s="73">
        <f>IF(E8="",0,1)</f>
        <v>0</v>
      </c>
    </row>
    <row r="9" spans="1:24" ht="50.1" customHeight="1" thickBot="1" x14ac:dyDescent="0.2">
      <c r="B9" s="86"/>
      <c r="C9" s="168" t="s">
        <v>48</v>
      </c>
      <c r="D9" s="168"/>
      <c r="E9" s="87"/>
      <c r="F9" s="69" t="s">
        <v>41</v>
      </c>
      <c r="G9" s="88"/>
      <c r="H9" s="89" t="str">
        <f>IF(X2=1,"○","")</f>
        <v/>
      </c>
      <c r="J9" s="59" t="str">
        <f>IF(E9="利用する","FIT・FIP制度を利用する場合は太陽光発電設備・蓄電池の補助は対象外となります。","")</f>
        <v/>
      </c>
      <c r="X9" s="73">
        <f>IF(E9="",0,1)</f>
        <v>0</v>
      </c>
    </row>
    <row r="10" spans="1:24" ht="16.5" customHeight="1" x14ac:dyDescent="0.15">
      <c r="B10" s="86"/>
      <c r="C10" s="90"/>
      <c r="D10" s="90"/>
      <c r="E10" s="91"/>
      <c r="F10" s="92"/>
      <c r="G10" s="63"/>
      <c r="J10" s="59" t="str">
        <f>IF(X2=0,"上記の記載必須項目が入力されていません。","")</f>
        <v>上記の記載必須項目が入力されていません。</v>
      </c>
    </row>
    <row r="11" spans="1:24" s="67" customFormat="1" ht="12.75" customHeight="1" x14ac:dyDescent="0.15">
      <c r="B11" s="93"/>
      <c r="C11" s="77"/>
      <c r="D11" s="94"/>
      <c r="E11" s="94"/>
      <c r="F11" s="94"/>
      <c r="G11" s="79"/>
      <c r="H11" s="80"/>
      <c r="J11" s="71"/>
      <c r="X11" s="73"/>
    </row>
    <row r="12" spans="1:24" s="67" customFormat="1" ht="12.75" customHeight="1" x14ac:dyDescent="0.15">
      <c r="B12" s="93"/>
      <c r="C12" s="77"/>
      <c r="D12" s="94"/>
      <c r="E12" s="94"/>
      <c r="F12" s="94"/>
      <c r="G12" s="79"/>
      <c r="H12" s="80"/>
      <c r="J12" s="71"/>
      <c r="X12" s="73"/>
    </row>
    <row r="13" spans="1:24" ht="16.5" customHeight="1" x14ac:dyDescent="0.15">
      <c r="B13" s="163" t="s">
        <v>189</v>
      </c>
      <c r="C13" s="82"/>
      <c r="D13" s="82"/>
      <c r="E13" s="83"/>
      <c r="F13" s="84"/>
      <c r="L13" s="72" t="s">
        <v>49</v>
      </c>
    </row>
    <row r="14" spans="1:24" ht="16.5" customHeight="1" x14ac:dyDescent="0.15">
      <c r="C14" s="82" t="s">
        <v>50</v>
      </c>
      <c r="D14" s="82"/>
      <c r="E14" s="83"/>
      <c r="F14" s="84"/>
    </row>
    <row r="15" spans="1:24" ht="50.1" customHeight="1" x14ac:dyDescent="0.15">
      <c r="B15" s="86"/>
      <c r="C15" s="168" t="s">
        <v>51</v>
      </c>
      <c r="D15" s="168"/>
      <c r="E15" s="95"/>
      <c r="F15" s="69"/>
      <c r="G15" s="63" t="s">
        <v>52</v>
      </c>
      <c r="J15" s="59" t="str">
        <f>IF(E20+E21=0,"",IF(E15="","メーカー名・型番を入力してください。",""))</f>
        <v/>
      </c>
      <c r="X15" s="73"/>
    </row>
    <row r="16" spans="1:24" ht="50.1" customHeight="1" x14ac:dyDescent="0.15">
      <c r="B16" s="86"/>
      <c r="C16" s="168" t="s">
        <v>53</v>
      </c>
      <c r="D16" s="168"/>
      <c r="E16" s="95"/>
      <c r="F16" s="69"/>
      <c r="G16" s="63" t="s">
        <v>54</v>
      </c>
      <c r="J16" s="59" t="str">
        <f>IF(E20+E21=0,"",IF(E16="","メーカー名・型番を入力してください。",""))</f>
        <v/>
      </c>
      <c r="X16" s="73"/>
    </row>
    <row r="17" spans="2:33" ht="50.1" customHeight="1" x14ac:dyDescent="0.15">
      <c r="B17" s="86"/>
      <c r="C17" s="168" t="s">
        <v>55</v>
      </c>
      <c r="D17" s="168"/>
      <c r="E17" s="96"/>
      <c r="F17" s="69" t="s">
        <v>56</v>
      </c>
      <c r="G17" s="63" t="s">
        <v>57</v>
      </c>
      <c r="J17" s="59" t="str">
        <f>IF(E20+E21=0,"",IF(E17="","未入力です。入力してください。",""))</f>
        <v/>
      </c>
    </row>
    <row r="18" spans="2:33" ht="50.1" customHeight="1" x14ac:dyDescent="0.15">
      <c r="B18" s="86"/>
      <c r="C18" s="168" t="s">
        <v>58</v>
      </c>
      <c r="D18" s="168"/>
      <c r="E18" s="96"/>
      <c r="F18" s="69" t="s">
        <v>56</v>
      </c>
      <c r="G18" s="63" t="s">
        <v>59</v>
      </c>
      <c r="J18" s="59" t="str">
        <f>IF(E20+E21=0,"",IF(E18="","未入力です。入力してください。",""))</f>
        <v/>
      </c>
      <c r="M18" s="97"/>
      <c r="N18" s="97"/>
      <c r="O18" s="97"/>
      <c r="P18" s="97"/>
      <c r="Q18" s="97"/>
      <c r="R18" s="97"/>
      <c r="S18" s="97"/>
      <c r="T18" s="97"/>
    </row>
    <row r="19" spans="2:33" ht="50.1" customHeight="1" x14ac:dyDescent="0.15">
      <c r="B19" s="86"/>
      <c r="C19" s="168" t="s">
        <v>60</v>
      </c>
      <c r="D19" s="168"/>
      <c r="E19" s="98" t="str">
        <f>IF(E17="","",ROUNDDOWN(MIN(E17:E18),0))</f>
        <v/>
      </c>
      <c r="F19" s="69" t="s">
        <v>61</v>
      </c>
      <c r="G19" s="63" t="s">
        <v>62</v>
      </c>
      <c r="J19" s="59" t="str">
        <f>IF(E9="利用する","FIT・FIP制度を利用する場合は太陽光発電設備・蓄電池の補助は対象外となります。","")</f>
        <v/>
      </c>
      <c r="M19" s="97"/>
      <c r="N19" s="97"/>
      <c r="O19" s="97"/>
      <c r="P19" s="97"/>
      <c r="Q19" s="97"/>
      <c r="R19" s="97"/>
      <c r="S19" s="97"/>
      <c r="T19" s="97"/>
    </row>
    <row r="20" spans="2:33" ht="50.1" customHeight="1" x14ac:dyDescent="0.15">
      <c r="B20" s="86"/>
      <c r="C20" s="164" t="s">
        <v>63</v>
      </c>
      <c r="D20" s="165"/>
      <c r="E20" s="99"/>
      <c r="F20" s="69" t="s">
        <v>64</v>
      </c>
      <c r="G20" s="63" t="s">
        <v>65</v>
      </c>
      <c r="M20" s="174" t="s">
        <v>66</v>
      </c>
      <c r="N20" s="174"/>
      <c r="O20" s="174"/>
      <c r="P20" s="174"/>
      <c r="Q20" s="174"/>
      <c r="R20" s="174"/>
      <c r="S20" s="174"/>
      <c r="T20" s="174"/>
    </row>
    <row r="21" spans="2:33" ht="50.1" customHeight="1" x14ac:dyDescent="0.15">
      <c r="B21" s="86"/>
      <c r="C21" s="164" t="s">
        <v>67</v>
      </c>
      <c r="D21" s="165"/>
      <c r="E21" s="99"/>
      <c r="F21" s="69" t="s">
        <v>64</v>
      </c>
      <c r="G21" s="63" t="s">
        <v>68</v>
      </c>
      <c r="J21" s="59" t="str">
        <f>IF(E17="","",IF(E18="","",IF(E48="","",IF(E48&lt;50,"発電した電力の消費率が５０％未満です。",""))))</f>
        <v/>
      </c>
      <c r="M21" s="174"/>
      <c r="N21" s="174"/>
      <c r="O21" s="174"/>
      <c r="P21" s="174"/>
      <c r="Q21" s="174"/>
      <c r="R21" s="174"/>
      <c r="S21" s="174"/>
      <c r="T21" s="174"/>
    </row>
    <row r="22" spans="2:33" ht="50.1" customHeight="1" x14ac:dyDescent="0.15">
      <c r="B22" s="86"/>
      <c r="C22" s="179" t="s">
        <v>144</v>
      </c>
      <c r="D22" s="180"/>
      <c r="E22" s="133">
        <f>+E20+E21</f>
        <v>0</v>
      </c>
      <c r="F22" s="69" t="s">
        <v>71</v>
      </c>
      <c r="G22" s="63" t="s">
        <v>126</v>
      </c>
      <c r="H22" s="123"/>
      <c r="I22" s="123"/>
      <c r="M22" s="122"/>
      <c r="N22" s="122"/>
      <c r="O22" s="122"/>
      <c r="P22" s="122"/>
      <c r="Q22" s="122"/>
      <c r="R22" s="122"/>
      <c r="S22" s="122"/>
      <c r="T22" s="122"/>
    </row>
    <row r="23" spans="2:33" ht="50.1" customHeight="1" thickBot="1" x14ac:dyDescent="0.2">
      <c r="B23" s="86"/>
      <c r="C23" s="179" t="s">
        <v>125</v>
      </c>
      <c r="D23" s="180"/>
      <c r="E23" s="130"/>
      <c r="F23" s="69" t="s">
        <v>130</v>
      </c>
      <c r="G23" s="63" t="s">
        <v>127</v>
      </c>
      <c r="H23" s="175" t="s">
        <v>69</v>
      </c>
      <c r="I23" s="175"/>
      <c r="M23" s="122"/>
      <c r="N23" s="122"/>
      <c r="O23" s="122"/>
      <c r="P23" s="122"/>
      <c r="Q23" s="122"/>
      <c r="R23" s="122"/>
      <c r="S23" s="122"/>
      <c r="T23" s="122"/>
    </row>
    <row r="24" spans="2:33" ht="50.1" customHeight="1" thickBot="1" x14ac:dyDescent="0.2">
      <c r="B24" s="86"/>
      <c r="C24" s="164" t="s">
        <v>70</v>
      </c>
      <c r="D24" s="165"/>
      <c r="E24" s="98">
        <f>IF(E20+E21-E23=0,0,E20+E21-E23)</f>
        <v>0</v>
      </c>
      <c r="F24" s="69" t="s">
        <v>131</v>
      </c>
      <c r="G24" s="63" t="s">
        <v>128</v>
      </c>
      <c r="H24" s="89" t="str">
        <f>IF(E17="","",IF(E9="利用する","",IF(E8="設置されていなかった（今回新たに設置）",IF(E15="","",IF(E16="","",IF(H47="","","○"))),"")))</f>
        <v/>
      </c>
      <c r="I24" s="100"/>
      <c r="M24" s="97"/>
      <c r="N24" s="97"/>
      <c r="O24" s="97"/>
      <c r="P24" s="97"/>
      <c r="Q24" s="97"/>
      <c r="R24" s="97"/>
      <c r="S24" s="97"/>
      <c r="T24" s="97"/>
    </row>
    <row r="25" spans="2:33" ht="50.1" customHeight="1" thickBot="1" x14ac:dyDescent="0.2">
      <c r="B25" s="86"/>
      <c r="C25" s="166" t="s">
        <v>190</v>
      </c>
      <c r="D25" s="167"/>
      <c r="E25" s="101">
        <f>IF(H24="○",IF(E19="",0,IF(E19*50000&lt;=10000000,ROUNDDOWN(MIN(E19*50000,E24),-3),10000000)),0)</f>
        <v>0</v>
      </c>
      <c r="F25" s="102" t="s">
        <v>64</v>
      </c>
      <c r="G25" s="63" t="s">
        <v>129</v>
      </c>
      <c r="J25" s="59" t="str">
        <f>IF(E20+E21=0,"",IF(E46="","「３発電した電力の消費率」の入力が必要です。",IF(E47="","「３発電した電力の消費率」の入力が必要です。","")))</f>
        <v/>
      </c>
      <c r="M25" s="97"/>
      <c r="N25" s="97"/>
      <c r="O25" s="97"/>
      <c r="P25" s="97"/>
      <c r="Q25" s="97"/>
      <c r="R25" s="97"/>
      <c r="S25" s="97"/>
      <c r="T25" s="97"/>
    </row>
    <row r="26" spans="2:33" ht="16.5" customHeight="1" x14ac:dyDescent="0.15">
      <c r="B26" s="86"/>
      <c r="C26" s="90"/>
      <c r="D26" s="90"/>
      <c r="E26" s="103"/>
      <c r="F26" s="92"/>
      <c r="G26" s="63"/>
    </row>
    <row r="27" spans="2:33" ht="16.5" customHeight="1" x14ac:dyDescent="0.15">
      <c r="C27" s="82" t="s">
        <v>74</v>
      </c>
      <c r="D27" s="82"/>
      <c r="E27" s="83"/>
      <c r="F27" s="84"/>
    </row>
    <row r="28" spans="2:33" ht="50.1" customHeight="1" x14ac:dyDescent="0.15">
      <c r="B28" s="86"/>
      <c r="C28" s="168" t="s">
        <v>75</v>
      </c>
      <c r="D28" s="168"/>
      <c r="E28" s="95"/>
      <c r="F28" s="69"/>
      <c r="G28" s="63" t="s">
        <v>76</v>
      </c>
      <c r="J28" s="59" t="str">
        <f>IF(E33+E34=0,"",IF(E28="","メーカー名・型番を入力してください。",""))</f>
        <v/>
      </c>
    </row>
    <row r="29" spans="2:33" ht="69" customHeight="1" x14ac:dyDescent="0.15">
      <c r="B29" s="86"/>
      <c r="C29" s="168" t="s">
        <v>170</v>
      </c>
      <c r="D29" s="168"/>
      <c r="E29" s="104"/>
      <c r="F29" s="69" t="s">
        <v>77</v>
      </c>
      <c r="G29" s="63" t="s">
        <v>78</v>
      </c>
      <c r="J29" s="59" t="str">
        <f>IF(E33+E34=0,"",IF(E29="","未入力です。入力してください。",""))</f>
        <v/>
      </c>
    </row>
    <row r="30" spans="2:33" ht="50.1" customHeight="1" x14ac:dyDescent="0.15">
      <c r="B30" s="86"/>
      <c r="C30" s="168" t="s">
        <v>199</v>
      </c>
      <c r="D30" s="168"/>
      <c r="E30" s="105"/>
      <c r="F30" s="106" t="str">
        <f>IF(E29&lt;=10,"",IF(E30="家庭用","大阪南消防組合火災予防条例の規定を遵守すること",IF(E30="業務用","大阪南消防組合火災予防条例の規定を遵守すること","")))</f>
        <v/>
      </c>
      <c r="G30" s="63" t="s">
        <v>79</v>
      </c>
      <c r="J30" s="182" t="str">
        <f>IF(E30="家庭用","家庭用（4,800Aｈ・セル以下）は対象外となります。","")</f>
        <v/>
      </c>
      <c r="K30" s="182"/>
      <c r="L30" s="182"/>
      <c r="M30" s="182"/>
      <c r="N30" s="182"/>
      <c r="O30" s="182"/>
      <c r="P30" s="182"/>
      <c r="Q30" s="182"/>
      <c r="R30" s="182"/>
      <c r="S30" s="182"/>
      <c r="T30" s="182"/>
    </row>
    <row r="31" spans="2:33" ht="60" customHeight="1" x14ac:dyDescent="0.15">
      <c r="B31" s="86"/>
      <c r="C31" s="181" t="s">
        <v>200</v>
      </c>
      <c r="D31" s="181"/>
      <c r="E31" s="98" t="str">
        <f>IF(E30="","",VLOOKUP(E30,$AF$32:$AG$33,2,))</f>
        <v/>
      </c>
      <c r="F31" s="69" t="s">
        <v>124</v>
      </c>
      <c r="G31" s="55" t="s">
        <v>65</v>
      </c>
      <c r="Y31" s="107" t="s">
        <v>80</v>
      </c>
      <c r="Z31" s="107" t="s">
        <v>81</v>
      </c>
      <c r="AA31" s="107" t="s">
        <v>82</v>
      </c>
    </row>
    <row r="32" spans="2:33" ht="50.1" customHeight="1" x14ac:dyDescent="0.15">
      <c r="B32" s="86"/>
      <c r="C32" s="168" t="s">
        <v>197</v>
      </c>
      <c r="D32" s="168"/>
      <c r="E32" s="98" t="str">
        <f>IF(E29="","",E29*63000)</f>
        <v/>
      </c>
      <c r="F32" s="69" t="s">
        <v>83</v>
      </c>
      <c r="G32" s="63" t="s">
        <v>68</v>
      </c>
      <c r="J32" s="59" t="str">
        <f>IF(E9="利用する","FIT・FIP制度を利用する場合は太陽光発電設備・蓄電池の補助は対象外となります。","")</f>
        <v/>
      </c>
      <c r="Y32" s="107" t="s">
        <v>84</v>
      </c>
      <c r="Z32" s="107">
        <v>2</v>
      </c>
      <c r="AA32" s="107">
        <v>9.6</v>
      </c>
      <c r="AF32" s="107" t="s">
        <v>85</v>
      </c>
      <c r="AG32" s="135" t="s">
        <v>186</v>
      </c>
    </row>
    <row r="33" spans="2:33" ht="50.1" customHeight="1" x14ac:dyDescent="0.15">
      <c r="B33" s="86"/>
      <c r="C33" s="164" t="s">
        <v>86</v>
      </c>
      <c r="D33" s="165"/>
      <c r="E33" s="99"/>
      <c r="F33" s="69" t="s">
        <v>87</v>
      </c>
      <c r="G33" s="63" t="s">
        <v>72</v>
      </c>
      <c r="M33" s="183" t="s">
        <v>88</v>
      </c>
      <c r="N33" s="183"/>
      <c r="O33" s="183"/>
      <c r="P33" s="183"/>
      <c r="Q33" s="183"/>
      <c r="R33" s="183"/>
      <c r="S33" s="183"/>
      <c r="T33" s="183"/>
      <c r="Y33" s="107" t="s">
        <v>89</v>
      </c>
      <c r="Z33" s="107">
        <v>1.2</v>
      </c>
      <c r="AA33" s="107">
        <v>5.76</v>
      </c>
      <c r="AF33" s="107" t="s">
        <v>90</v>
      </c>
      <c r="AG33" s="135">
        <v>119000</v>
      </c>
    </row>
    <row r="34" spans="2:33" ht="50.1" customHeight="1" x14ac:dyDescent="0.15">
      <c r="B34" s="86"/>
      <c r="C34" s="164" t="s">
        <v>91</v>
      </c>
      <c r="D34" s="165"/>
      <c r="E34" s="99"/>
      <c r="F34" s="69" t="s">
        <v>87</v>
      </c>
      <c r="G34" s="63" t="s">
        <v>73</v>
      </c>
      <c r="M34" s="184" t="s">
        <v>161</v>
      </c>
      <c r="N34" s="184"/>
      <c r="O34" s="184"/>
      <c r="P34" s="184"/>
      <c r="Q34" s="184"/>
      <c r="R34" s="184"/>
      <c r="S34" s="184"/>
      <c r="T34" s="184"/>
      <c r="Y34" s="107" t="s">
        <v>92</v>
      </c>
      <c r="Z34" s="107">
        <v>1.2</v>
      </c>
      <c r="AA34" s="107">
        <v>5.76</v>
      </c>
    </row>
    <row r="35" spans="2:33" s="124" customFormat="1" ht="50.1" customHeight="1" x14ac:dyDescent="0.15">
      <c r="B35" s="129"/>
      <c r="C35" s="179" t="s">
        <v>144</v>
      </c>
      <c r="D35" s="180"/>
      <c r="E35" s="133">
        <f>+E33+E34</f>
        <v>0</v>
      </c>
      <c r="F35" s="128" t="s">
        <v>132</v>
      </c>
      <c r="G35" s="127" t="s">
        <v>134</v>
      </c>
      <c r="J35" s="125"/>
      <c r="M35" s="132"/>
      <c r="N35" s="132"/>
      <c r="O35" s="132"/>
      <c r="P35" s="132"/>
      <c r="Q35" s="132"/>
      <c r="R35" s="132"/>
      <c r="S35" s="132"/>
      <c r="T35" s="132"/>
      <c r="X35" s="126"/>
      <c r="Y35" s="131"/>
      <c r="Z35" s="131"/>
      <c r="AA35" s="131"/>
    </row>
    <row r="36" spans="2:33" s="124" customFormat="1" ht="50.1" customHeight="1" x14ac:dyDescent="0.15">
      <c r="B36" s="129"/>
      <c r="C36" s="179" t="s">
        <v>125</v>
      </c>
      <c r="D36" s="180"/>
      <c r="E36" s="130"/>
      <c r="F36" s="128" t="s">
        <v>130</v>
      </c>
      <c r="G36" s="127" t="s">
        <v>135</v>
      </c>
      <c r="J36" s="125"/>
      <c r="M36" s="132"/>
      <c r="N36" s="132"/>
      <c r="O36" s="132"/>
      <c r="P36" s="132"/>
      <c r="Q36" s="132"/>
      <c r="R36" s="132"/>
      <c r="S36" s="132"/>
      <c r="T36" s="132"/>
      <c r="X36" s="126"/>
      <c r="Y36" s="131"/>
      <c r="Z36" s="131"/>
      <c r="AA36" s="131"/>
    </row>
    <row r="37" spans="2:33" ht="50.1" customHeight="1" x14ac:dyDescent="0.15">
      <c r="B37" s="86"/>
      <c r="C37" s="185" t="s">
        <v>93</v>
      </c>
      <c r="D37" s="185"/>
      <c r="E37" s="98">
        <f>IF(E33+E34-E36="","",E33+E34-E36)</f>
        <v>0</v>
      </c>
      <c r="F37" s="69" t="s">
        <v>133</v>
      </c>
      <c r="G37" s="63" t="s">
        <v>136</v>
      </c>
      <c r="H37" s="100"/>
      <c r="I37" s="100"/>
      <c r="M37" s="186" t="s">
        <v>201</v>
      </c>
      <c r="N37" s="186"/>
      <c r="O37" s="186"/>
      <c r="P37" s="186"/>
      <c r="Q37" s="186"/>
      <c r="R37" s="186"/>
      <c r="S37" s="186"/>
      <c r="T37" s="186"/>
      <c r="Y37" s="107" t="s">
        <v>94</v>
      </c>
      <c r="Z37" s="107">
        <v>3.7</v>
      </c>
      <c r="AA37" s="107">
        <v>17.760000000000002</v>
      </c>
    </row>
    <row r="38" spans="2:33" ht="50.1" customHeight="1" thickBot="1" x14ac:dyDescent="0.2">
      <c r="B38" s="86"/>
      <c r="C38" s="168" t="s">
        <v>95</v>
      </c>
      <c r="D38" s="185"/>
      <c r="E38" s="98">
        <f>IF(E37="","",ROUNDDOWN(E37/3,0))</f>
        <v>0</v>
      </c>
      <c r="F38" s="69" t="s">
        <v>140</v>
      </c>
      <c r="G38" s="63" t="s">
        <v>137</v>
      </c>
      <c r="H38" s="175" t="s">
        <v>96</v>
      </c>
      <c r="I38" s="175"/>
      <c r="M38" s="108"/>
      <c r="N38" s="108"/>
      <c r="O38" s="108"/>
      <c r="P38" s="108"/>
      <c r="Q38" s="108"/>
      <c r="R38" s="108"/>
      <c r="S38" s="108"/>
      <c r="T38" s="108"/>
      <c r="Y38" s="107" t="s">
        <v>97</v>
      </c>
      <c r="Z38" s="107">
        <v>2</v>
      </c>
      <c r="AA38" s="107">
        <v>9.6</v>
      </c>
    </row>
    <row r="39" spans="2:33" ht="50.1" customHeight="1" thickBot="1" x14ac:dyDescent="0.2">
      <c r="B39" s="86"/>
      <c r="C39" s="187" t="s">
        <v>98</v>
      </c>
      <c r="D39" s="188"/>
      <c r="E39" s="98" t="str">
        <f>IF(E37="","",IF(E29="","",E37/ROUND(E29,2)))</f>
        <v/>
      </c>
      <c r="F39" s="106" t="s">
        <v>150</v>
      </c>
      <c r="G39" s="63" t="s">
        <v>138</v>
      </c>
      <c r="H39" s="89" t="str">
        <f>IF(E28="","",IF(E30="家庭用","",IF(H24="○",IF(E39=0,"","○"),"")))</f>
        <v/>
      </c>
      <c r="M39" s="109"/>
      <c r="N39" s="109"/>
      <c r="O39" s="109"/>
      <c r="P39" s="109"/>
      <c r="Q39" s="109"/>
      <c r="R39" s="109"/>
      <c r="S39" s="109"/>
      <c r="T39" s="109"/>
      <c r="Y39" s="107" t="s">
        <v>99</v>
      </c>
      <c r="Z39" s="107">
        <v>3.2</v>
      </c>
      <c r="AA39" s="107">
        <v>15.36</v>
      </c>
    </row>
    <row r="40" spans="2:33" ht="50.1" customHeight="1" thickBot="1" x14ac:dyDescent="0.2">
      <c r="B40" s="86"/>
      <c r="C40" s="189" t="s">
        <v>198</v>
      </c>
      <c r="D40" s="190"/>
      <c r="E40" s="101">
        <f>IF(H39="○",IF(E29="",0,ROUNDDOWN(MIN(E32,E38,1000000),-3)),0)</f>
        <v>0</v>
      </c>
      <c r="F40" s="102" t="s">
        <v>151</v>
      </c>
      <c r="G40" s="63" t="s">
        <v>139</v>
      </c>
      <c r="J40" s="59" t="str">
        <f>IF(E30="","",IF(H24="○","","蓄電池の補助については太陽光発電設備の補助との併用が要件です。"))</f>
        <v/>
      </c>
      <c r="M40" s="109"/>
      <c r="N40" s="109"/>
      <c r="O40" s="109"/>
      <c r="P40" s="109"/>
      <c r="Q40" s="109"/>
      <c r="R40" s="109"/>
      <c r="S40" s="109"/>
      <c r="T40" s="109"/>
    </row>
    <row r="41" spans="2:33" ht="16.5" customHeight="1" x14ac:dyDescent="0.15">
      <c r="B41" s="86"/>
      <c r="C41" s="90"/>
      <c r="D41" s="90"/>
      <c r="E41" s="103"/>
      <c r="F41" s="92"/>
      <c r="G41" s="63"/>
    </row>
    <row r="42" spans="2:33" ht="15.75" customHeight="1" x14ac:dyDescent="0.15">
      <c r="B42" s="86"/>
      <c r="C42" s="90"/>
      <c r="D42" s="90"/>
      <c r="E42" s="103"/>
      <c r="F42" s="92"/>
      <c r="G42" s="63"/>
    </row>
    <row r="43" spans="2:33" ht="16.5" customHeight="1" x14ac:dyDescent="0.15">
      <c r="B43" s="110" t="s">
        <v>153</v>
      </c>
      <c r="C43" s="55"/>
      <c r="D43" s="111"/>
      <c r="E43" s="112"/>
      <c r="F43" s="113"/>
      <c r="G43" s="63"/>
      <c r="H43" s="76"/>
      <c r="I43" s="114"/>
      <c r="O43" s="108"/>
      <c r="P43" s="108"/>
      <c r="Q43" s="108"/>
      <c r="R43" s="108"/>
      <c r="S43" s="108"/>
      <c r="T43" s="108"/>
    </row>
    <row r="44" spans="2:33" s="124" customFormat="1" ht="107.25" customHeight="1" x14ac:dyDescent="0.2">
      <c r="B44" s="129"/>
      <c r="C44" s="168" t="s">
        <v>174</v>
      </c>
      <c r="D44" s="168"/>
      <c r="E44" s="130"/>
      <c r="F44" s="128" t="s">
        <v>100</v>
      </c>
      <c r="G44" s="127" t="s">
        <v>76</v>
      </c>
      <c r="H44" s="75"/>
      <c r="J44" s="125" t="str">
        <f>IF(E46&lt;30,"発電した電力のうち敷地内で消費する割合が30％以上となり、それが法定耐用年数（１７年）が経過するまでの期間維持されると見込まれることが太陽光発電設備の補助の要件です。","")</f>
        <v/>
      </c>
      <c r="M44" s="115"/>
      <c r="N44" s="115"/>
      <c r="O44" s="115"/>
      <c r="P44" s="115"/>
      <c r="Q44" s="115"/>
      <c r="R44" s="115"/>
      <c r="S44" s="115"/>
      <c r="T44" s="115"/>
      <c r="X44" s="126"/>
    </row>
    <row r="45" spans="2:33" s="124" customFormat="1" ht="98.25" customHeight="1" x14ac:dyDescent="0.15">
      <c r="B45" s="129"/>
      <c r="C45" s="168" t="s">
        <v>175</v>
      </c>
      <c r="D45" s="168"/>
      <c r="E45" s="130"/>
      <c r="F45" s="128" t="s">
        <v>100</v>
      </c>
      <c r="G45" s="127" t="s">
        <v>155</v>
      </c>
      <c r="H45" s="75"/>
      <c r="J45" s="157" t="s">
        <v>185</v>
      </c>
      <c r="K45" s="161" t="str">
        <f>IF(E44="","",IF(E47="","",E44/E47*100))</f>
        <v/>
      </c>
      <c r="L45" s="125" t="s">
        <v>152</v>
      </c>
      <c r="M45" s="183" t="s">
        <v>173</v>
      </c>
      <c r="N45" s="183"/>
      <c r="O45" s="183"/>
      <c r="P45" s="183"/>
      <c r="Q45" s="183"/>
      <c r="R45" s="183"/>
      <c r="S45" s="183"/>
      <c r="T45" s="183"/>
      <c r="X45" s="126"/>
    </row>
    <row r="46" spans="2:33" ht="58.5" customHeight="1" thickBot="1" x14ac:dyDescent="0.25">
      <c r="B46" s="86"/>
      <c r="C46" s="168" t="s">
        <v>160</v>
      </c>
      <c r="D46" s="168"/>
      <c r="E46" s="133" t="str">
        <f>IF(E44+E45=0,"",E44+E45)</f>
        <v/>
      </c>
      <c r="F46" s="69" t="s">
        <v>159</v>
      </c>
      <c r="G46" s="127" t="s">
        <v>156</v>
      </c>
      <c r="H46" s="75" t="s">
        <v>169</v>
      </c>
      <c r="J46" s="59" t="str">
        <f>IF(E48&lt;50,"発電した電力のうち補助対象施設の敷地内及び補助対象施設の所有者が大阪府内に別に所有する施設で消費する割合が５０％以上となり、それが法定耐用年数（１７年）が経過するまでの期間維持されると見込まれることが太陽光発電設備の補助の要件です。","")</f>
        <v/>
      </c>
      <c r="M46" s="115"/>
      <c r="N46" s="115"/>
      <c r="O46" s="115"/>
      <c r="P46" s="115"/>
      <c r="Q46" s="115"/>
      <c r="R46" s="115"/>
      <c r="S46" s="115"/>
      <c r="T46" s="115"/>
    </row>
    <row r="47" spans="2:33" ht="50.1" customHeight="1" thickBot="1" x14ac:dyDescent="0.2">
      <c r="B47" s="86"/>
      <c r="C47" s="191" t="s">
        <v>101</v>
      </c>
      <c r="D47" s="191"/>
      <c r="E47" s="116"/>
      <c r="F47" s="117" t="s">
        <v>77</v>
      </c>
      <c r="G47" s="127" t="s">
        <v>157</v>
      </c>
      <c r="H47" s="89" t="str">
        <f>IF(E48="","",IF(K45&gt;=30,IF(E48&gt;=50,"○",""),""))</f>
        <v/>
      </c>
      <c r="J47" s="157" t="s">
        <v>171</v>
      </c>
      <c r="K47" s="162" t="str">
        <f>+E48</f>
        <v/>
      </c>
      <c r="L47" s="125" t="s">
        <v>152</v>
      </c>
      <c r="M47" s="183" t="s">
        <v>172</v>
      </c>
      <c r="N47" s="183"/>
      <c r="O47" s="183"/>
      <c r="P47" s="183"/>
      <c r="Q47" s="183"/>
      <c r="R47" s="183"/>
      <c r="S47" s="183"/>
      <c r="T47" s="183"/>
    </row>
    <row r="48" spans="2:33" ht="50.1" customHeight="1" thickBot="1" x14ac:dyDescent="0.2">
      <c r="B48" s="86"/>
      <c r="C48" s="189" t="s">
        <v>168</v>
      </c>
      <c r="D48" s="190"/>
      <c r="E48" s="160" t="str">
        <f>IF(E46="","",IF(E47="","",E46/E47*100))</f>
        <v/>
      </c>
      <c r="F48" s="102" t="s">
        <v>154</v>
      </c>
      <c r="G48" s="127" t="s">
        <v>158</v>
      </c>
      <c r="M48" s="183"/>
      <c r="N48" s="183"/>
      <c r="O48" s="183"/>
      <c r="P48" s="183"/>
      <c r="Q48" s="183"/>
      <c r="R48" s="183"/>
      <c r="S48" s="183"/>
      <c r="T48" s="183"/>
    </row>
    <row r="50" spans="2:28" ht="16.5" customHeight="1" x14ac:dyDescent="0.15">
      <c r="B50" s="118" t="s">
        <v>191</v>
      </c>
      <c r="C50" s="55"/>
      <c r="D50" s="118"/>
      <c r="E50" s="83"/>
      <c r="F50" s="84"/>
    </row>
    <row r="51" spans="2:28" ht="49.5" customHeight="1" x14ac:dyDescent="0.15">
      <c r="C51" s="168" t="s">
        <v>192</v>
      </c>
      <c r="D51" s="168"/>
      <c r="E51" s="119">
        <f>+E25</f>
        <v>0</v>
      </c>
      <c r="F51" s="69" t="s">
        <v>87</v>
      </c>
      <c r="G51" s="85" t="s">
        <v>76</v>
      </c>
    </row>
    <row r="52" spans="2:28" ht="49.5" customHeight="1" thickBot="1" x14ac:dyDescent="0.2">
      <c r="C52" s="168" t="s">
        <v>193</v>
      </c>
      <c r="D52" s="168"/>
      <c r="E52" s="119">
        <f>+E40</f>
        <v>0</v>
      </c>
      <c r="F52" s="69" t="s">
        <v>87</v>
      </c>
      <c r="G52" s="85" t="s">
        <v>78</v>
      </c>
    </row>
    <row r="53" spans="2:28" ht="49.5" customHeight="1" thickBot="1" x14ac:dyDescent="0.2">
      <c r="C53" s="189" t="s">
        <v>194</v>
      </c>
      <c r="D53" s="190"/>
      <c r="E53" s="120">
        <f>+E25+E40</f>
        <v>0</v>
      </c>
      <c r="F53" s="102" t="s">
        <v>102</v>
      </c>
      <c r="G53" s="85" t="s">
        <v>103</v>
      </c>
      <c r="J53" s="121"/>
    </row>
    <row r="59" spans="2:28" x14ac:dyDescent="0.15">
      <c r="Z59" s="107" t="str">
        <f>AA59&amp;AB59</f>
        <v>1ガス従来型給湯機</v>
      </c>
      <c r="AA59" s="107">
        <v>1</v>
      </c>
      <c r="AB59" s="107" t="s">
        <v>104</v>
      </c>
    </row>
    <row r="60" spans="2:28" x14ac:dyDescent="0.15">
      <c r="Z60" s="107" t="str">
        <f t="shared" ref="Z60:Z73" si="0">AA60&amp;AB60</f>
        <v>2ガス潜熱回収型給湯機（エコジョーズ）</v>
      </c>
      <c r="AA60" s="107">
        <v>2</v>
      </c>
      <c r="AB60" s="107" t="s">
        <v>105</v>
      </c>
    </row>
    <row r="61" spans="2:28" x14ac:dyDescent="0.15">
      <c r="Z61" s="107" t="str">
        <f t="shared" si="0"/>
        <v>3石油従来型給湯機</v>
      </c>
      <c r="AA61" s="107">
        <v>3</v>
      </c>
      <c r="AB61" s="107" t="s">
        <v>106</v>
      </c>
    </row>
    <row r="62" spans="2:28" x14ac:dyDescent="0.15">
      <c r="Z62" s="107" t="str">
        <f t="shared" si="0"/>
        <v>4石油潜熱回収型給湯機</v>
      </c>
      <c r="AA62" s="107">
        <v>4</v>
      </c>
      <c r="AB62" s="107" t="s">
        <v>107</v>
      </c>
    </row>
    <row r="63" spans="2:28" x14ac:dyDescent="0.15">
      <c r="Z63" s="107" t="str">
        <f t="shared" si="0"/>
        <v>5電気ヒーター給湯機</v>
      </c>
      <c r="AA63" s="107">
        <v>5</v>
      </c>
      <c r="AB63" s="107" t="s">
        <v>108</v>
      </c>
    </row>
    <row r="64" spans="2:28" x14ac:dyDescent="0.15">
      <c r="Z64" s="107" t="str">
        <f t="shared" si="0"/>
        <v>6電気ヒートポンプ給湯機（CO2冷媒）（太陽熱利用設備を使用しないもの）（エコキュート）</v>
      </c>
      <c r="AA64" s="107">
        <v>6</v>
      </c>
      <c r="AB64" s="107" t="s">
        <v>109</v>
      </c>
    </row>
    <row r="65" spans="26:28" x14ac:dyDescent="0.15">
      <c r="Z65" s="107" t="str">
        <f t="shared" si="0"/>
        <v>7電気ヒートポンプ・ガス瞬間式併用型給湯機（ハイブリッド）</v>
      </c>
      <c r="AA65" s="107">
        <v>7</v>
      </c>
      <c r="AB65" s="107" t="s">
        <v>110</v>
      </c>
    </row>
    <row r="66" spans="26:28" x14ac:dyDescent="0.15">
      <c r="Z66" s="107" t="str">
        <f t="shared" si="0"/>
        <v>8ガス従来型給湯温水暖房機</v>
      </c>
      <c r="AA66" s="107">
        <v>8</v>
      </c>
      <c r="AB66" s="107" t="s">
        <v>111</v>
      </c>
    </row>
    <row r="67" spans="26:28" x14ac:dyDescent="0.15">
      <c r="Z67" s="107" t="str">
        <f t="shared" si="0"/>
        <v>9ガス潜熱回収型給湯温水暖房機</v>
      </c>
      <c r="AA67" s="107">
        <v>9</v>
      </c>
      <c r="AB67" s="107" t="s">
        <v>112</v>
      </c>
    </row>
    <row r="68" spans="26:28" x14ac:dyDescent="0.15">
      <c r="Z68" s="107" t="str">
        <f t="shared" si="0"/>
        <v>10石油従来型給湯温水暖房機</v>
      </c>
      <c r="AA68" s="107">
        <v>10</v>
      </c>
      <c r="AB68" s="107" t="s">
        <v>113</v>
      </c>
    </row>
    <row r="69" spans="26:28" x14ac:dyDescent="0.15">
      <c r="Z69" s="107" t="str">
        <f t="shared" si="0"/>
        <v>11石油潜熱回収型給湯温水暖房機</v>
      </c>
      <c r="AA69" s="107">
        <v>11</v>
      </c>
      <c r="AB69" s="107" t="s">
        <v>114</v>
      </c>
    </row>
    <row r="70" spans="26:28" x14ac:dyDescent="0.15">
      <c r="Z70" s="107" t="str">
        <f t="shared" si="0"/>
        <v>12電気ヒーター給湯温水暖房機</v>
      </c>
      <c r="AA70" s="107">
        <v>12</v>
      </c>
      <c r="AB70" s="107" t="s">
        <v>115</v>
      </c>
    </row>
    <row r="71" spans="26:28" x14ac:dyDescent="0.15">
      <c r="Z71" s="107" t="str">
        <f t="shared" si="0"/>
        <v>13電気ヒートポンプ・ガス瞬間式併用型給湯温水暖房機（暖房部：電気ヒートポンプ・ガス | 給湯部：ガス）</v>
      </c>
      <c r="AA71" s="107">
        <v>13</v>
      </c>
      <c r="AB71" s="107" t="s">
        <v>116</v>
      </c>
    </row>
    <row r="72" spans="26:28" x14ac:dyDescent="0.15">
      <c r="Z72" s="107" t="str">
        <f t="shared" si="0"/>
        <v>14電気ヒートポンプ・ガス瞬間式併用型給湯温水暖房機（暖房部：電気ヒートポンプ・ガス | 給湯部：電気ヒートポンプ・ガス）</v>
      </c>
      <c r="AA72" s="107">
        <v>14</v>
      </c>
      <c r="AB72" s="107" t="s">
        <v>117</v>
      </c>
    </row>
    <row r="73" spans="26:28" x14ac:dyDescent="0.15">
      <c r="Z73" s="107" t="str">
        <f t="shared" si="0"/>
        <v>15電気ヒートポンプ・ガス瞬間式併用型給湯温水暖房機（暖房部：ガス | 給湯部：電気ヒートポンプ・ガス）</v>
      </c>
      <c r="AA73" s="107">
        <v>15</v>
      </c>
      <c r="AB73" s="107" t="s">
        <v>118</v>
      </c>
    </row>
  </sheetData>
  <sheetProtection sheet="1" objects="1" scenarios="1" selectLockedCells="1"/>
  <mergeCells count="51">
    <mergeCell ref="M47:T47"/>
    <mergeCell ref="C48:D48"/>
    <mergeCell ref="M48:T48"/>
    <mergeCell ref="C51:D51"/>
    <mergeCell ref="C52:D52"/>
    <mergeCell ref="C53:D53"/>
    <mergeCell ref="C46:D46"/>
    <mergeCell ref="C47:D47"/>
    <mergeCell ref="C45:D45"/>
    <mergeCell ref="C44:D44"/>
    <mergeCell ref="C38:D38"/>
    <mergeCell ref="H38:I38"/>
    <mergeCell ref="C39:D39"/>
    <mergeCell ref="M45:T45"/>
    <mergeCell ref="C40:D40"/>
    <mergeCell ref="C34:D34"/>
    <mergeCell ref="M34:T34"/>
    <mergeCell ref="C35:D35"/>
    <mergeCell ref="C36:D36"/>
    <mergeCell ref="C37:D37"/>
    <mergeCell ref="M37:T37"/>
    <mergeCell ref="C32:D32"/>
    <mergeCell ref="C33:D33"/>
    <mergeCell ref="C31:D31"/>
    <mergeCell ref="C30:D30"/>
    <mergeCell ref="J30:T30"/>
    <mergeCell ref="M33:T33"/>
    <mergeCell ref="M20:T21"/>
    <mergeCell ref="C21:D21"/>
    <mergeCell ref="H23:I23"/>
    <mergeCell ref="C8:D8"/>
    <mergeCell ref="H8:I8"/>
    <mergeCell ref="J8:S8"/>
    <mergeCell ref="C9:D9"/>
    <mergeCell ref="C15:D15"/>
    <mergeCell ref="C16:D16"/>
    <mergeCell ref="C17:D17"/>
    <mergeCell ref="C18:D18"/>
    <mergeCell ref="C19:D19"/>
    <mergeCell ref="C20:D20"/>
    <mergeCell ref="C22:D22"/>
    <mergeCell ref="C23:D23"/>
    <mergeCell ref="C24:D24"/>
    <mergeCell ref="C25:D25"/>
    <mergeCell ref="C28:D28"/>
    <mergeCell ref="C29:D29"/>
    <mergeCell ref="H1:I1"/>
    <mergeCell ref="B2:E2"/>
    <mergeCell ref="H2:I2"/>
    <mergeCell ref="C4:D4"/>
    <mergeCell ref="C5:D5"/>
  </mergeCells>
  <phoneticPr fontId="9"/>
  <dataValidations count="11">
    <dataValidation type="list" allowBlank="1" showInputMessage="1" showErrorMessage="1" prompt="電気容量が4,800Ah・セル 超 のものは「業務用」_x000a_電気容量が4,800Ah・セル 以下 のものは「家庭用」_x000a_を選択してください。" sqref="E30">
      <formula1>"業務用,家庭用"</formula1>
    </dataValidation>
    <dataValidation imeMode="halfAlpha" allowBlank="1" showInputMessage="1" showErrorMessage="1" prompt="太陽光発電設備の補助を申請する場合は必ず入力してください。" sqref="E46"/>
    <dataValidation imeMode="hiragana" allowBlank="1" showInputMessage="1" showErrorMessage="1" prompt="必ず入力してください。" sqref="E4:E5"/>
    <dataValidation imeMode="halfAlpha" allowBlank="1" showInputMessage="1" showErrorMessage="1" prompt="当該メニューを申請する場合は必ず入力してください。" sqref="E15:E16 E28"/>
    <dataValidation allowBlank="1" showInputMessage="1" showErrorMessage="1" prompt="←_x000a_左記の金額を確認してください。_x000a_お見込みの金額と異なる場合は、各項目欄外の黄色文字の確認メッセージをご確認ください。_x000a__x000a_問題ありませんでしたら、Ａ～Ｅそれぞれの金額を交付申請書に転記してください。" sqref="J53"/>
    <dataValidation imeMode="halfAlpha" allowBlank="1" showInputMessage="1" showErrorMessage="1" prompt="小数点第２位以下を切捨てた、小数点以下１桁の数値を入力してください。" sqref="E29"/>
    <dataValidation imeMode="halfAlpha" allowBlank="1" showInputMessage="1" showErrorMessage="1" prompt="小数点以下も入力してください。" sqref="E17:E18"/>
    <dataValidation imeMode="halfAlpha" allowBlank="1" showInputMessage="1" showErrorMessage="1" prompt="「税抜」の金額を入力してください。" sqref="E20:E23 E33:E36"/>
    <dataValidation type="list" allowBlank="1" showInputMessage="1" showErrorMessage="1" promptTitle="　　　　　　　　　　　　　　　　　　　" prompt="プルダウンから選択してください。" sqref="E8">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9">
      <formula1>"利用する,利用しない（非FIT・FIP）"</formula1>
    </dataValidation>
    <dataValidation imeMode="halfAlpha" allowBlank="1" showInputMessage="1" showErrorMessage="1" prompt="必ず入力してください。" sqref="E44:E45"/>
  </dataValidations>
  <pageMargins left="0.62992125984251968" right="0.23622047244094491" top="0.74803149606299213" bottom="0.55118110236220474" header="0.31496062992125984" footer="0.31496062992125984"/>
  <pageSetup paperSize="9" scale="73" fitToHeight="0" orientation="portrait" blackAndWhite="1" r:id="rId1"/>
  <rowBreaks count="2" manualBreakCount="2">
    <brk id="26" max="8" man="1"/>
    <brk id="4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87"/>
  <sheetViews>
    <sheetView view="pageBreakPreview" zoomScale="85" zoomScaleNormal="100" zoomScaleSheetLayoutView="85" workbookViewId="0">
      <selection activeCell="F4" sqref="F4:L4"/>
    </sheetView>
  </sheetViews>
  <sheetFormatPr defaultColWidth="9" defaultRowHeight="22.5" customHeight="1" x14ac:dyDescent="0.15"/>
  <cols>
    <col min="1" max="1" width="6.5" style="1" customWidth="1"/>
    <col min="2" max="2" width="5.5" style="1" customWidth="1"/>
    <col min="3" max="3" width="15.125" style="1" customWidth="1"/>
    <col min="4" max="4" width="5.5" style="1" customWidth="1"/>
    <col min="5" max="5" width="11.625" style="1" customWidth="1"/>
    <col min="6" max="6" width="5.5" style="1" customWidth="1"/>
    <col min="7" max="7" width="7.875" style="1" customWidth="1"/>
    <col min="8" max="8" width="5.25" style="1" customWidth="1"/>
    <col min="9" max="9" width="10.625" style="1" customWidth="1"/>
    <col min="10" max="11" width="9" style="1" customWidth="1"/>
    <col min="12" max="12" width="11.75" style="1" customWidth="1"/>
    <col min="13" max="13" width="2.75" style="1" customWidth="1"/>
    <col min="14" max="16384" width="9" style="1"/>
  </cols>
  <sheetData>
    <row r="1" spans="1:15" ht="13.5" x14ac:dyDescent="0.15"/>
    <row r="2" spans="1:15" ht="22.5" customHeight="1" x14ac:dyDescent="0.15">
      <c r="A2" s="199" t="s">
        <v>195</v>
      </c>
      <c r="B2" s="199"/>
      <c r="C2" s="199"/>
      <c r="D2" s="199"/>
      <c r="E2" s="199"/>
      <c r="F2" s="199"/>
      <c r="G2" s="199"/>
      <c r="H2" s="199"/>
      <c r="I2" s="199"/>
      <c r="J2" s="199"/>
      <c r="K2" s="199"/>
      <c r="L2" s="199"/>
      <c r="N2" s="13"/>
      <c r="O2" s="12" t="s">
        <v>1</v>
      </c>
    </row>
    <row r="3" spans="1:15" ht="12" customHeight="1" x14ac:dyDescent="0.15">
      <c r="A3" s="31"/>
      <c r="B3" s="31"/>
      <c r="C3" s="31"/>
      <c r="D3" s="31"/>
      <c r="E3" s="31"/>
      <c r="F3" s="31"/>
      <c r="G3" s="31"/>
      <c r="H3" s="31"/>
      <c r="I3" s="31"/>
      <c r="J3" s="31"/>
      <c r="K3" s="31"/>
      <c r="L3" s="31"/>
      <c r="N3" s="33"/>
      <c r="O3" s="12"/>
    </row>
    <row r="4" spans="1:15" ht="22.5" customHeight="1" x14ac:dyDescent="0.15">
      <c r="A4" s="209" t="s">
        <v>32</v>
      </c>
      <c r="B4" s="210"/>
      <c r="C4" s="210"/>
      <c r="D4" s="210"/>
      <c r="E4" s="211"/>
      <c r="F4" s="215"/>
      <c r="G4" s="216"/>
      <c r="H4" s="216"/>
      <c r="I4" s="216"/>
      <c r="J4" s="216"/>
      <c r="K4" s="216"/>
      <c r="L4" s="217"/>
      <c r="N4" s="33"/>
      <c r="O4" s="12"/>
    </row>
    <row r="5" spans="1:15" ht="22.5" customHeight="1" x14ac:dyDescent="0.15">
      <c r="A5" s="212" t="s">
        <v>6</v>
      </c>
      <c r="B5" s="213"/>
      <c r="C5" s="213"/>
      <c r="D5" s="213"/>
      <c r="E5" s="214"/>
      <c r="F5" s="215"/>
      <c r="G5" s="216"/>
      <c r="H5" s="216"/>
      <c r="I5" s="216"/>
      <c r="J5" s="216"/>
      <c r="K5" s="216"/>
      <c r="L5" s="217"/>
      <c r="N5" s="33"/>
      <c r="O5" s="12"/>
    </row>
    <row r="6" spans="1:15" ht="22.5" customHeight="1" x14ac:dyDescent="0.15">
      <c r="A6" s="212" t="s">
        <v>33</v>
      </c>
      <c r="B6" s="213"/>
      <c r="C6" s="213"/>
      <c r="D6" s="213"/>
      <c r="E6" s="214"/>
      <c r="F6" s="215"/>
      <c r="G6" s="216"/>
      <c r="H6" s="216"/>
      <c r="I6" s="216"/>
      <c r="J6" s="216"/>
      <c r="K6" s="216"/>
      <c r="L6" s="217"/>
      <c r="N6" s="33"/>
      <c r="O6" s="12"/>
    </row>
    <row r="7" spans="1:15" ht="11.25" customHeight="1" x14ac:dyDescent="0.15">
      <c r="A7" s="38"/>
      <c r="B7" s="38"/>
      <c r="C7" s="38"/>
      <c r="D7" s="38"/>
      <c r="E7" s="38"/>
      <c r="F7" s="39"/>
      <c r="G7" s="39"/>
      <c r="H7" s="39"/>
      <c r="I7" s="39"/>
      <c r="J7" s="39"/>
      <c r="K7" s="39"/>
      <c r="L7" s="39"/>
      <c r="N7" s="33"/>
      <c r="O7" s="12"/>
    </row>
    <row r="8" spans="1:15" s="40" customFormat="1" ht="20.100000000000001" customHeight="1" x14ac:dyDescent="0.15">
      <c r="A8" s="42" t="s">
        <v>34</v>
      </c>
      <c r="B8" s="43"/>
      <c r="C8" s="43"/>
      <c r="D8" s="44"/>
      <c r="E8" s="44"/>
      <c r="F8" s="44"/>
      <c r="G8" s="44"/>
      <c r="H8" s="44"/>
      <c r="I8" s="44"/>
      <c r="J8" s="44"/>
      <c r="K8" s="44"/>
      <c r="L8" s="45"/>
      <c r="N8" s="33"/>
      <c r="O8" s="12"/>
    </row>
    <row r="9" spans="1:15" s="40" customFormat="1" ht="24.95" customHeight="1" x14ac:dyDescent="0.15">
      <c r="A9" s="221" t="s">
        <v>35</v>
      </c>
      <c r="B9" s="222"/>
      <c r="C9" s="223"/>
      <c r="D9" s="218"/>
      <c r="E9" s="219"/>
      <c r="F9" s="219"/>
      <c r="G9" s="219"/>
      <c r="H9" s="219"/>
      <c r="I9" s="219"/>
      <c r="J9" s="219"/>
      <c r="K9" s="219"/>
      <c r="L9" s="220"/>
      <c r="N9" s="33"/>
      <c r="O9" s="12"/>
    </row>
    <row r="10" spans="1:15" s="41" customFormat="1" ht="24.95" customHeight="1" x14ac:dyDescent="0.15">
      <c r="A10" s="221" t="s">
        <v>36</v>
      </c>
      <c r="B10" s="222"/>
      <c r="C10" s="223"/>
      <c r="D10" s="218"/>
      <c r="E10" s="219"/>
      <c r="F10" s="219"/>
      <c r="G10" s="219"/>
      <c r="H10" s="219"/>
      <c r="I10" s="219"/>
      <c r="J10" s="219"/>
      <c r="K10" s="219"/>
      <c r="L10" s="220"/>
      <c r="N10" s="33"/>
      <c r="O10" s="12"/>
    </row>
    <row r="11" spans="1:15" s="40" customFormat="1" ht="24.95" customHeight="1" x14ac:dyDescent="0.15">
      <c r="A11" s="221" t="s">
        <v>37</v>
      </c>
      <c r="B11" s="222"/>
      <c r="C11" s="223"/>
      <c r="D11" s="218"/>
      <c r="E11" s="219"/>
      <c r="F11" s="219"/>
      <c r="G11" s="219"/>
      <c r="H11" s="219"/>
      <c r="I11" s="219"/>
      <c r="J11" s="219"/>
      <c r="K11" s="219"/>
      <c r="L11" s="220"/>
      <c r="N11" s="33"/>
      <c r="O11" s="12"/>
    </row>
    <row r="12" spans="1:15" s="41" customFormat="1" ht="69.75" customHeight="1" x14ac:dyDescent="0.15">
      <c r="A12" s="256" t="s">
        <v>178</v>
      </c>
      <c r="B12" s="257"/>
      <c r="C12" s="258"/>
      <c r="D12" s="218"/>
      <c r="E12" s="219"/>
      <c r="F12" s="219"/>
      <c r="G12" s="219"/>
      <c r="H12" s="219"/>
      <c r="I12" s="219"/>
      <c r="J12" s="219"/>
      <c r="K12" s="219"/>
      <c r="L12" s="220"/>
      <c r="N12" s="33"/>
      <c r="O12" s="12"/>
    </row>
    <row r="13" spans="1:15" ht="24.95" customHeight="1" x14ac:dyDescent="0.15">
      <c r="A13" s="221" t="s">
        <v>38</v>
      </c>
      <c r="B13" s="222"/>
      <c r="C13" s="223"/>
      <c r="D13" s="218"/>
      <c r="E13" s="219"/>
      <c r="F13" s="219"/>
      <c r="G13" s="219"/>
      <c r="H13" s="219"/>
      <c r="I13" s="219"/>
      <c r="J13" s="219"/>
      <c r="K13" s="219"/>
      <c r="L13" s="220"/>
    </row>
    <row r="14" spans="1:15" s="41" customFormat="1" ht="12" customHeight="1" x14ac:dyDescent="0.15">
      <c r="A14" s="49"/>
      <c r="B14" s="50"/>
      <c r="C14" s="50"/>
      <c r="D14" s="51"/>
      <c r="E14" s="51"/>
      <c r="F14" s="51"/>
      <c r="G14" s="51"/>
      <c r="H14" s="51"/>
      <c r="I14" s="51"/>
      <c r="J14" s="51"/>
      <c r="K14" s="51"/>
      <c r="L14" s="52"/>
    </row>
    <row r="15" spans="1:15" ht="19.899999999999999" customHeight="1" x14ac:dyDescent="0.15">
      <c r="A15" s="20">
        <v>1</v>
      </c>
      <c r="B15" s="24" t="s">
        <v>22</v>
      </c>
      <c r="C15" s="24"/>
      <c r="D15" s="24"/>
      <c r="E15" s="24"/>
      <c r="F15" s="24"/>
      <c r="G15" s="24"/>
      <c r="H15" s="24"/>
      <c r="I15" s="24"/>
      <c r="J15" s="24"/>
      <c r="K15" s="24"/>
      <c r="L15" s="22"/>
    </row>
    <row r="16" spans="1:15" ht="25.15" customHeight="1" x14ac:dyDescent="0.15">
      <c r="A16" s="5"/>
      <c r="B16" s="134"/>
      <c r="C16" s="236" t="s">
        <v>23</v>
      </c>
      <c r="D16" s="236"/>
      <c r="E16" s="237"/>
      <c r="F16" s="134"/>
      <c r="G16" s="236" t="s">
        <v>24</v>
      </c>
      <c r="H16" s="236"/>
      <c r="I16" s="236"/>
      <c r="J16" s="236"/>
      <c r="K16" s="236"/>
      <c r="L16" s="16"/>
      <c r="N16" s="8" t="s">
        <v>0</v>
      </c>
    </row>
    <row r="17" spans="1:16" s="6" customFormat="1" ht="19.899999999999999" customHeight="1" x14ac:dyDescent="0.15">
      <c r="A17" s="20">
        <v>2</v>
      </c>
      <c r="B17" s="23" t="s">
        <v>122</v>
      </c>
      <c r="C17" s="23"/>
      <c r="D17" s="23"/>
      <c r="E17" s="23"/>
      <c r="F17" s="23"/>
      <c r="G17" s="23"/>
      <c r="H17" s="23"/>
      <c r="I17" s="23"/>
      <c r="J17" s="23"/>
      <c r="K17" s="23"/>
      <c r="L17" s="22"/>
    </row>
    <row r="18" spans="1:16" ht="25.15" customHeight="1" x14ac:dyDescent="0.15">
      <c r="A18" s="2"/>
      <c r="B18" s="204" t="s">
        <v>30</v>
      </c>
      <c r="C18" s="204"/>
      <c r="D18" s="204"/>
      <c r="E18" s="204"/>
      <c r="F18" s="204"/>
      <c r="G18" s="204"/>
      <c r="H18" s="204"/>
      <c r="I18" s="204"/>
      <c r="J18" s="204"/>
      <c r="K18" s="204"/>
      <c r="L18" s="204"/>
      <c r="N18" s="32" t="str">
        <f>IF(B16="◯",IF(F16="◯","エラー！！いずれか１つを選択してください！！",""),"")</f>
        <v/>
      </c>
      <c r="P18" s="14"/>
    </row>
    <row r="19" spans="1:16" ht="19.899999999999999" customHeight="1" x14ac:dyDescent="0.15">
      <c r="A19" s="20">
        <v>3</v>
      </c>
      <c r="B19" s="21" t="s">
        <v>26</v>
      </c>
      <c r="C19" s="21"/>
      <c r="D19" s="21"/>
      <c r="E19" s="21"/>
      <c r="F19" s="21"/>
      <c r="G19" s="21"/>
      <c r="H19" s="21"/>
      <c r="I19" s="21"/>
      <c r="J19" s="21"/>
      <c r="K19" s="21"/>
      <c r="L19" s="22"/>
    </row>
    <row r="20" spans="1:16" ht="13.5" x14ac:dyDescent="0.15">
      <c r="A20" s="202" t="s">
        <v>29</v>
      </c>
      <c r="B20" s="203"/>
      <c r="C20" s="203"/>
      <c r="D20" s="203"/>
      <c r="E20" s="203"/>
      <c r="F20" s="203"/>
      <c r="G20" s="203"/>
      <c r="H20" s="203"/>
      <c r="I20" s="203"/>
      <c r="J20" s="203"/>
      <c r="K20" s="139"/>
      <c r="L20" s="140"/>
      <c r="O20" s="14"/>
    </row>
    <row r="21" spans="1:16" ht="13.5" x14ac:dyDescent="0.15">
      <c r="A21" s="238"/>
      <c r="B21" s="239"/>
      <c r="C21" s="239"/>
      <c r="D21" s="239"/>
      <c r="E21" s="239"/>
      <c r="F21" s="239"/>
      <c r="G21" s="239"/>
      <c r="H21" s="239"/>
      <c r="I21" s="239"/>
      <c r="J21" s="239"/>
      <c r="K21" s="19"/>
      <c r="L21" s="141"/>
      <c r="O21" s="14"/>
    </row>
    <row r="22" spans="1:16" ht="25.15" customHeight="1" x14ac:dyDescent="0.15">
      <c r="A22" s="142"/>
      <c r="B22" s="207" t="s">
        <v>10</v>
      </c>
      <c r="C22" s="208"/>
      <c r="D22" s="200"/>
      <c r="E22" s="201"/>
      <c r="F22" s="30" t="s">
        <v>8</v>
      </c>
      <c r="G22" s="28"/>
      <c r="H22" s="137"/>
      <c r="I22" s="137"/>
      <c r="J22" s="137"/>
      <c r="K22" s="19"/>
      <c r="L22" s="141"/>
      <c r="O22" s="14"/>
    </row>
    <row r="23" spans="1:16" ht="22.5" customHeight="1" x14ac:dyDescent="0.15">
      <c r="A23" s="143"/>
      <c r="B23" s="53"/>
      <c r="C23" s="47"/>
      <c r="D23" s="53"/>
      <c r="E23" s="53"/>
      <c r="F23" s="53"/>
      <c r="G23" s="53"/>
      <c r="H23" s="53"/>
      <c r="I23" s="53"/>
      <c r="J23" s="53"/>
      <c r="K23" s="46"/>
      <c r="L23" s="144"/>
    </row>
    <row r="24" spans="1:16" ht="13.5" x14ac:dyDescent="0.15">
      <c r="A24" s="205" t="s">
        <v>28</v>
      </c>
      <c r="B24" s="206"/>
      <c r="C24" s="206"/>
      <c r="D24" s="206"/>
      <c r="E24" s="206"/>
      <c r="F24" s="206"/>
      <c r="G24" s="206"/>
      <c r="H24" s="206"/>
      <c r="I24" s="206"/>
      <c r="J24" s="206"/>
      <c r="K24" s="48"/>
      <c r="L24" s="144"/>
      <c r="O24" s="14"/>
    </row>
    <row r="25" spans="1:16" ht="13.5" x14ac:dyDescent="0.15">
      <c r="A25" s="143"/>
      <c r="B25" s="240" t="s">
        <v>12</v>
      </c>
      <c r="C25" s="240"/>
      <c r="D25" s="240"/>
      <c r="E25" s="240"/>
      <c r="F25" s="240"/>
      <c r="G25" s="240"/>
      <c r="H25" s="240"/>
      <c r="I25" s="240"/>
      <c r="J25" s="240"/>
      <c r="K25" s="48"/>
      <c r="L25" s="144"/>
      <c r="O25" s="14"/>
    </row>
    <row r="26" spans="1:16" ht="39.950000000000003" customHeight="1" x14ac:dyDescent="0.15">
      <c r="A26" s="5"/>
      <c r="B26" s="241"/>
      <c r="C26" s="242"/>
      <c r="D26" s="242"/>
      <c r="E26" s="242"/>
      <c r="F26" s="242"/>
      <c r="G26" s="242"/>
      <c r="H26" s="242"/>
      <c r="I26" s="242"/>
      <c r="J26" s="243"/>
      <c r="K26" s="4"/>
      <c r="L26" s="141"/>
    </row>
    <row r="27" spans="1:16" ht="39.950000000000003" customHeight="1" x14ac:dyDescent="0.15">
      <c r="A27" s="5"/>
      <c r="B27" s="244"/>
      <c r="C27" s="245"/>
      <c r="D27" s="245"/>
      <c r="E27" s="245"/>
      <c r="F27" s="245"/>
      <c r="G27" s="245"/>
      <c r="H27" s="245"/>
      <c r="I27" s="245"/>
      <c r="J27" s="246"/>
      <c r="K27" s="4"/>
      <c r="L27" s="141"/>
    </row>
    <row r="28" spans="1:16" ht="39.950000000000003" customHeight="1" x14ac:dyDescent="0.15">
      <c r="A28" s="5"/>
      <c r="B28" s="244"/>
      <c r="C28" s="245"/>
      <c r="D28" s="245"/>
      <c r="E28" s="245"/>
      <c r="F28" s="245"/>
      <c r="G28" s="245"/>
      <c r="H28" s="245"/>
      <c r="I28" s="245"/>
      <c r="J28" s="246"/>
      <c r="K28" s="4"/>
      <c r="L28" s="141"/>
    </row>
    <row r="29" spans="1:16" ht="39.950000000000003" customHeight="1" x14ac:dyDescent="0.15">
      <c r="A29" s="5"/>
      <c r="B29" s="247"/>
      <c r="C29" s="248"/>
      <c r="D29" s="248"/>
      <c r="E29" s="248"/>
      <c r="F29" s="248"/>
      <c r="G29" s="248"/>
      <c r="H29" s="248"/>
      <c r="I29" s="248"/>
      <c r="J29" s="249"/>
      <c r="K29" s="4"/>
      <c r="L29" s="141"/>
    </row>
    <row r="30" spans="1:16" ht="22.5" customHeight="1" x14ac:dyDescent="0.15">
      <c r="A30" s="143"/>
      <c r="B30" s="53"/>
      <c r="C30" s="53"/>
      <c r="D30" s="53"/>
      <c r="E30" s="53"/>
      <c r="F30" s="53"/>
      <c r="G30" s="53"/>
      <c r="H30" s="53"/>
      <c r="I30" s="53"/>
      <c r="J30" s="53"/>
      <c r="K30" s="46"/>
      <c r="L30" s="144"/>
    </row>
    <row r="31" spans="1:16" ht="13.5" x14ac:dyDescent="0.15">
      <c r="A31" s="250" t="s">
        <v>11</v>
      </c>
      <c r="B31" s="251"/>
      <c r="C31" s="251"/>
      <c r="D31" s="251"/>
      <c r="E31" s="251"/>
      <c r="F31" s="251"/>
      <c r="G31" s="251"/>
      <c r="H31" s="251"/>
      <c r="I31" s="251"/>
      <c r="J31" s="251"/>
      <c r="K31" s="48"/>
      <c r="L31" s="144"/>
      <c r="O31" s="14"/>
    </row>
    <row r="32" spans="1:16" ht="13.5" x14ac:dyDescent="0.15">
      <c r="A32" s="250"/>
      <c r="B32" s="251"/>
      <c r="C32" s="251"/>
      <c r="D32" s="251"/>
      <c r="E32" s="251"/>
      <c r="F32" s="251"/>
      <c r="G32" s="251"/>
      <c r="H32" s="251"/>
      <c r="I32" s="251"/>
      <c r="J32" s="251"/>
      <c r="K32" s="48"/>
      <c r="L32" s="144"/>
      <c r="O32" s="14"/>
    </row>
    <row r="33" spans="1:15" ht="25.15" customHeight="1" x14ac:dyDescent="0.15">
      <c r="A33" s="142"/>
      <c r="B33" s="252" t="s">
        <v>9</v>
      </c>
      <c r="C33" s="253"/>
      <c r="D33" s="254"/>
      <c r="E33" s="255"/>
      <c r="F33" s="30" t="s">
        <v>8</v>
      </c>
      <c r="G33" s="28"/>
      <c r="H33" s="137"/>
      <c r="I33" s="137"/>
      <c r="J33" s="137"/>
      <c r="K33" s="19"/>
      <c r="L33" s="141"/>
      <c r="O33" s="14"/>
    </row>
    <row r="34" spans="1:15" ht="23.25" customHeight="1" x14ac:dyDescent="0.15">
      <c r="A34" s="143"/>
      <c r="B34" s="46"/>
      <c r="C34" s="46"/>
      <c r="D34" s="46"/>
      <c r="E34" s="46"/>
      <c r="F34" s="46"/>
      <c r="G34" s="46"/>
      <c r="H34" s="46"/>
      <c r="I34" s="46"/>
      <c r="J34" s="46"/>
      <c r="K34" s="46"/>
      <c r="L34" s="144"/>
    </row>
    <row r="35" spans="1:15" ht="13.5" x14ac:dyDescent="0.15">
      <c r="A35" s="143"/>
      <c r="B35" s="226" t="s">
        <v>13</v>
      </c>
      <c r="C35" s="226"/>
      <c r="D35" s="226"/>
      <c r="E35" s="226"/>
      <c r="F35" s="226"/>
      <c r="G35" s="226"/>
      <c r="H35" s="226"/>
      <c r="I35" s="226"/>
      <c r="J35" s="226"/>
      <c r="K35" s="48"/>
      <c r="L35" s="144"/>
      <c r="O35" s="14"/>
    </row>
    <row r="36" spans="1:15" ht="39.950000000000003" customHeight="1" x14ac:dyDescent="0.15">
      <c r="A36" s="5"/>
      <c r="B36" s="227"/>
      <c r="C36" s="228"/>
      <c r="D36" s="228"/>
      <c r="E36" s="228"/>
      <c r="F36" s="228"/>
      <c r="G36" s="228"/>
      <c r="H36" s="228"/>
      <c r="I36" s="228"/>
      <c r="J36" s="229"/>
      <c r="K36" s="4"/>
      <c r="L36" s="145"/>
    </row>
    <row r="37" spans="1:15" ht="39.950000000000003" customHeight="1" x14ac:dyDescent="0.15">
      <c r="A37" s="5"/>
      <c r="B37" s="230"/>
      <c r="C37" s="231"/>
      <c r="D37" s="231"/>
      <c r="E37" s="231"/>
      <c r="F37" s="231"/>
      <c r="G37" s="231"/>
      <c r="H37" s="231"/>
      <c r="I37" s="231"/>
      <c r="J37" s="232"/>
      <c r="K37" s="4"/>
      <c r="L37" s="145"/>
    </row>
    <row r="38" spans="1:15" ht="39.950000000000003" customHeight="1" x14ac:dyDescent="0.15">
      <c r="A38" s="5"/>
      <c r="B38" s="230"/>
      <c r="C38" s="231"/>
      <c r="D38" s="231"/>
      <c r="E38" s="231"/>
      <c r="F38" s="231"/>
      <c r="G38" s="231"/>
      <c r="H38" s="231"/>
      <c r="I38" s="231"/>
      <c r="J38" s="232"/>
      <c r="K38" s="4"/>
      <c r="L38" s="141"/>
    </row>
    <row r="39" spans="1:15" ht="39.950000000000003" customHeight="1" x14ac:dyDescent="0.15">
      <c r="A39" s="5"/>
      <c r="B39" s="233"/>
      <c r="C39" s="234"/>
      <c r="D39" s="234"/>
      <c r="E39" s="234"/>
      <c r="F39" s="234"/>
      <c r="G39" s="234"/>
      <c r="H39" s="234"/>
      <c r="I39" s="234"/>
      <c r="J39" s="235"/>
      <c r="K39" s="4"/>
      <c r="L39" s="141"/>
    </row>
    <row r="40" spans="1:15" ht="13.5" x14ac:dyDescent="0.15">
      <c r="A40" s="3"/>
      <c r="B40" s="146"/>
      <c r="C40" s="146"/>
      <c r="D40" s="146"/>
      <c r="E40" s="146"/>
      <c r="F40" s="146"/>
      <c r="G40" s="146"/>
      <c r="H40" s="146"/>
      <c r="I40" s="146"/>
      <c r="J40" s="146"/>
      <c r="K40" s="146"/>
      <c r="L40" s="147"/>
    </row>
    <row r="41" spans="1:15" s="41" customFormat="1" ht="13.5" x14ac:dyDescent="0.15">
      <c r="A41" s="224" t="s">
        <v>162</v>
      </c>
      <c r="B41" s="225"/>
      <c r="C41" s="225"/>
      <c r="D41" s="225"/>
      <c r="E41" s="225"/>
      <c r="F41" s="225"/>
      <c r="G41" s="225"/>
      <c r="H41" s="225"/>
      <c r="I41" s="225"/>
      <c r="J41" s="225"/>
      <c r="K41" s="148"/>
      <c r="L41" s="149"/>
      <c r="O41" s="14"/>
    </row>
    <row r="42" spans="1:15" s="41" customFormat="1" ht="13.5" x14ac:dyDescent="0.15">
      <c r="A42" s="250"/>
      <c r="B42" s="251"/>
      <c r="C42" s="251"/>
      <c r="D42" s="251"/>
      <c r="E42" s="251"/>
      <c r="F42" s="251"/>
      <c r="G42" s="251"/>
      <c r="H42" s="251"/>
      <c r="I42" s="251"/>
      <c r="J42" s="251"/>
      <c r="K42" s="48"/>
      <c r="L42" s="144"/>
      <c r="O42" s="14"/>
    </row>
    <row r="43" spans="1:15" s="41" customFormat="1" ht="102.75" customHeight="1" x14ac:dyDescent="0.15">
      <c r="A43" s="142"/>
      <c r="B43" s="270" t="s">
        <v>179</v>
      </c>
      <c r="C43" s="271"/>
      <c r="D43" s="268">
        <f>+補助対象経費等確認・計算書!E44</f>
        <v>0</v>
      </c>
      <c r="E43" s="269"/>
      <c r="F43" s="30" t="s">
        <v>119</v>
      </c>
      <c r="G43" s="28"/>
      <c r="H43" s="137"/>
      <c r="I43" s="137"/>
      <c r="J43" s="137"/>
      <c r="K43" s="19"/>
      <c r="L43" s="141"/>
      <c r="N43" s="8" t="s">
        <v>120</v>
      </c>
      <c r="O43" s="14"/>
    </row>
    <row r="44" spans="1:15" s="41" customFormat="1" ht="23.25" customHeight="1" x14ac:dyDescent="0.15">
      <c r="A44" s="143"/>
      <c r="B44" s="46"/>
      <c r="C44" s="46"/>
      <c r="D44" s="46"/>
      <c r="E44" s="46"/>
      <c r="F44" s="46"/>
      <c r="G44" s="46"/>
      <c r="H44" s="46"/>
      <c r="I44" s="46"/>
      <c r="J44" s="46"/>
      <c r="K44" s="46"/>
      <c r="L44" s="144"/>
    </row>
    <row r="45" spans="1:15" s="41" customFormat="1" ht="13.5" x14ac:dyDescent="0.15">
      <c r="A45" s="143"/>
      <c r="B45" s="226" t="s">
        <v>181</v>
      </c>
      <c r="C45" s="226"/>
      <c r="D45" s="226"/>
      <c r="E45" s="226"/>
      <c r="F45" s="226"/>
      <c r="G45" s="226"/>
      <c r="H45" s="226"/>
      <c r="I45" s="226"/>
      <c r="J45" s="226"/>
      <c r="K45" s="48"/>
      <c r="L45" s="144"/>
      <c r="O45" s="14"/>
    </row>
    <row r="46" spans="1:15" s="41" customFormat="1" ht="39.950000000000003" customHeight="1" x14ac:dyDescent="0.15">
      <c r="A46" s="5"/>
      <c r="B46" s="259" t="s">
        <v>121</v>
      </c>
      <c r="C46" s="260"/>
      <c r="D46" s="260"/>
      <c r="E46" s="260"/>
      <c r="F46" s="260"/>
      <c r="G46" s="260"/>
      <c r="H46" s="260"/>
      <c r="I46" s="260"/>
      <c r="J46" s="261"/>
      <c r="K46" s="4"/>
      <c r="L46" s="145"/>
    </row>
    <row r="47" spans="1:15" s="41" customFormat="1" ht="39.950000000000003" customHeight="1" x14ac:dyDescent="0.15">
      <c r="A47" s="5"/>
      <c r="B47" s="262"/>
      <c r="C47" s="263"/>
      <c r="D47" s="263"/>
      <c r="E47" s="263"/>
      <c r="F47" s="263"/>
      <c r="G47" s="263"/>
      <c r="H47" s="263"/>
      <c r="I47" s="263"/>
      <c r="J47" s="264"/>
      <c r="K47" s="4"/>
      <c r="L47" s="145"/>
    </row>
    <row r="48" spans="1:15" s="41" customFormat="1" ht="39.950000000000003" customHeight="1" x14ac:dyDescent="0.15">
      <c r="A48" s="5"/>
      <c r="B48" s="262"/>
      <c r="C48" s="263"/>
      <c r="D48" s="263"/>
      <c r="E48" s="263"/>
      <c r="F48" s="263"/>
      <c r="G48" s="263"/>
      <c r="H48" s="263"/>
      <c r="I48" s="263"/>
      <c r="J48" s="264"/>
      <c r="K48" s="4"/>
      <c r="L48" s="141"/>
    </row>
    <row r="49" spans="1:15" s="41" customFormat="1" ht="39.950000000000003" customHeight="1" x14ac:dyDescent="0.15">
      <c r="A49" s="5"/>
      <c r="B49" s="265"/>
      <c r="C49" s="266"/>
      <c r="D49" s="266"/>
      <c r="E49" s="266"/>
      <c r="F49" s="266"/>
      <c r="G49" s="266"/>
      <c r="H49" s="266"/>
      <c r="I49" s="266"/>
      <c r="J49" s="267"/>
      <c r="K49" s="4"/>
      <c r="L49" s="141"/>
    </row>
    <row r="50" spans="1:15" s="41" customFormat="1" ht="13.5" x14ac:dyDescent="0.15">
      <c r="A50" s="5"/>
      <c r="B50" s="4"/>
      <c r="C50" s="4"/>
      <c r="D50" s="4"/>
      <c r="E50" s="4"/>
      <c r="F50" s="4"/>
      <c r="G50" s="4"/>
      <c r="H50" s="4"/>
      <c r="I50" s="4"/>
      <c r="J50" s="4"/>
      <c r="K50" s="4"/>
      <c r="L50" s="141"/>
    </row>
    <row r="51" spans="1:15" s="41" customFormat="1" ht="13.5" x14ac:dyDescent="0.15">
      <c r="A51" s="250" t="s">
        <v>163</v>
      </c>
      <c r="B51" s="251"/>
      <c r="C51" s="251"/>
      <c r="D51" s="251"/>
      <c r="E51" s="251"/>
      <c r="F51" s="251"/>
      <c r="G51" s="251"/>
      <c r="H51" s="251"/>
      <c r="I51" s="251"/>
      <c r="J51" s="251"/>
      <c r="K51" s="48"/>
      <c r="L51" s="144"/>
      <c r="O51" s="14"/>
    </row>
    <row r="52" spans="1:15" s="41" customFormat="1" ht="13.5" x14ac:dyDescent="0.15">
      <c r="A52" s="250"/>
      <c r="B52" s="251"/>
      <c r="C52" s="251"/>
      <c r="D52" s="251"/>
      <c r="E52" s="251"/>
      <c r="F52" s="251"/>
      <c r="G52" s="251"/>
      <c r="H52" s="251"/>
      <c r="I52" s="251"/>
      <c r="J52" s="251"/>
      <c r="K52" s="48"/>
      <c r="L52" s="144"/>
      <c r="O52" s="14"/>
    </row>
    <row r="53" spans="1:15" s="41" customFormat="1" ht="132" customHeight="1" x14ac:dyDescent="0.15">
      <c r="A53" s="158"/>
      <c r="B53" s="270" t="s">
        <v>180</v>
      </c>
      <c r="C53" s="271"/>
      <c r="D53" s="268">
        <f>+補助対象経費等確認・計算書!E45</f>
        <v>0</v>
      </c>
      <c r="E53" s="269"/>
      <c r="F53" s="30" t="s">
        <v>119</v>
      </c>
      <c r="G53" s="28"/>
      <c r="H53" s="159"/>
      <c r="I53" s="159"/>
      <c r="J53" s="159"/>
      <c r="K53" s="19"/>
      <c r="L53" s="141"/>
      <c r="N53" s="8" t="s">
        <v>120</v>
      </c>
      <c r="O53" s="14"/>
    </row>
    <row r="54" spans="1:15" s="41" customFormat="1" ht="23.25" customHeight="1" x14ac:dyDescent="0.15">
      <c r="A54" s="143"/>
      <c r="B54" s="46"/>
      <c r="C54" s="46"/>
      <c r="D54" s="46"/>
      <c r="E54" s="46"/>
      <c r="F54" s="46"/>
      <c r="G54" s="46"/>
      <c r="H54" s="46"/>
      <c r="I54" s="46"/>
      <c r="J54" s="46"/>
      <c r="K54" s="46"/>
      <c r="L54" s="144"/>
    </row>
    <row r="55" spans="1:15" s="41" customFormat="1" ht="13.5" x14ac:dyDescent="0.15">
      <c r="A55" s="143"/>
      <c r="B55" s="226" t="s">
        <v>182</v>
      </c>
      <c r="C55" s="226"/>
      <c r="D55" s="226"/>
      <c r="E55" s="226"/>
      <c r="F55" s="226"/>
      <c r="G55" s="226"/>
      <c r="H55" s="226"/>
      <c r="I55" s="226"/>
      <c r="J55" s="226"/>
      <c r="K55" s="48"/>
      <c r="L55" s="144"/>
      <c r="O55" s="14"/>
    </row>
    <row r="56" spans="1:15" s="41" customFormat="1" ht="39.950000000000003" customHeight="1" x14ac:dyDescent="0.15">
      <c r="A56" s="5"/>
      <c r="B56" s="259" t="s">
        <v>121</v>
      </c>
      <c r="C56" s="260"/>
      <c r="D56" s="260"/>
      <c r="E56" s="260"/>
      <c r="F56" s="260"/>
      <c r="G56" s="260"/>
      <c r="H56" s="260"/>
      <c r="I56" s="260"/>
      <c r="J56" s="261"/>
      <c r="K56" s="4"/>
      <c r="L56" s="145"/>
    </row>
    <row r="57" spans="1:15" s="41" customFormat="1" ht="39.950000000000003" customHeight="1" x14ac:dyDescent="0.15">
      <c r="A57" s="5"/>
      <c r="B57" s="262"/>
      <c r="C57" s="263"/>
      <c r="D57" s="263"/>
      <c r="E57" s="263"/>
      <c r="F57" s="263"/>
      <c r="G57" s="263"/>
      <c r="H57" s="263"/>
      <c r="I57" s="263"/>
      <c r="J57" s="264"/>
      <c r="K57" s="4"/>
      <c r="L57" s="145"/>
    </row>
    <row r="58" spans="1:15" s="41" customFormat="1" ht="39.950000000000003" customHeight="1" x14ac:dyDescent="0.15">
      <c r="A58" s="5"/>
      <c r="B58" s="262"/>
      <c r="C58" s="263"/>
      <c r="D58" s="263"/>
      <c r="E58" s="263"/>
      <c r="F58" s="263"/>
      <c r="G58" s="263"/>
      <c r="H58" s="263"/>
      <c r="I58" s="263"/>
      <c r="J58" s="264"/>
      <c r="K58" s="4"/>
      <c r="L58" s="141"/>
    </row>
    <row r="59" spans="1:15" s="41" customFormat="1" ht="39.950000000000003" customHeight="1" x14ac:dyDescent="0.15">
      <c r="A59" s="5"/>
      <c r="B59" s="265"/>
      <c r="C59" s="266"/>
      <c r="D59" s="266"/>
      <c r="E59" s="266"/>
      <c r="F59" s="266"/>
      <c r="G59" s="266"/>
      <c r="H59" s="266"/>
      <c r="I59" s="266"/>
      <c r="J59" s="267"/>
      <c r="K59" s="4"/>
      <c r="L59" s="141"/>
    </row>
    <row r="60" spans="1:15" s="41" customFormat="1" ht="13.5" x14ac:dyDescent="0.15">
      <c r="A60" s="5"/>
      <c r="B60" s="4"/>
      <c r="C60" s="4"/>
      <c r="D60" s="4"/>
      <c r="E60" s="4"/>
      <c r="F60" s="4"/>
      <c r="G60" s="4"/>
      <c r="H60" s="4"/>
      <c r="I60" s="4"/>
      <c r="J60" s="4"/>
      <c r="K60" s="4"/>
      <c r="L60" s="141"/>
    </row>
    <row r="61" spans="1:15" s="41" customFormat="1" ht="13.5" x14ac:dyDescent="0.15">
      <c r="A61" s="250" t="s">
        <v>164</v>
      </c>
      <c r="B61" s="251"/>
      <c r="C61" s="251"/>
      <c r="D61" s="251"/>
      <c r="E61" s="251"/>
      <c r="F61" s="251"/>
      <c r="G61" s="251"/>
      <c r="H61" s="251"/>
      <c r="I61" s="251"/>
      <c r="J61" s="251"/>
      <c r="K61" s="48"/>
      <c r="L61" s="144"/>
      <c r="O61" s="14"/>
    </row>
    <row r="62" spans="1:15" s="41" customFormat="1" ht="13.5" x14ac:dyDescent="0.15">
      <c r="A62" s="250"/>
      <c r="B62" s="251"/>
      <c r="C62" s="251"/>
      <c r="D62" s="251"/>
      <c r="E62" s="251"/>
      <c r="F62" s="251"/>
      <c r="G62" s="251"/>
      <c r="H62" s="251"/>
      <c r="I62" s="251"/>
      <c r="J62" s="251"/>
      <c r="K62" s="48"/>
      <c r="L62" s="144"/>
      <c r="O62" s="14"/>
    </row>
    <row r="63" spans="1:15" s="41" customFormat="1" ht="25.15" customHeight="1" x14ac:dyDescent="0.15">
      <c r="A63" s="142"/>
      <c r="B63" s="252" t="s">
        <v>101</v>
      </c>
      <c r="C63" s="253"/>
      <c r="D63" s="268">
        <f>+補助対象経費等確認・計算書!E47</f>
        <v>0</v>
      </c>
      <c r="E63" s="269"/>
      <c r="F63" s="30" t="s">
        <v>119</v>
      </c>
      <c r="G63" s="28"/>
      <c r="H63" s="137"/>
      <c r="I63" s="137"/>
      <c r="J63" s="137"/>
      <c r="K63" s="19"/>
      <c r="L63" s="141"/>
      <c r="N63" s="8"/>
      <c r="O63" s="14"/>
    </row>
    <row r="64" spans="1:15" s="41" customFormat="1" ht="23.25" customHeight="1" x14ac:dyDescent="0.15">
      <c r="A64" s="143"/>
      <c r="B64" s="46"/>
      <c r="C64" s="46"/>
      <c r="D64" s="46"/>
      <c r="E64" s="46"/>
      <c r="F64" s="46"/>
      <c r="G64" s="46"/>
      <c r="H64" s="46"/>
      <c r="I64" s="46"/>
      <c r="J64" s="46"/>
      <c r="K64" s="46"/>
      <c r="L64" s="144"/>
    </row>
    <row r="65" spans="1:20" s="41" customFormat="1" ht="13.5" x14ac:dyDescent="0.15">
      <c r="A65" s="143"/>
      <c r="B65" s="226" t="s">
        <v>165</v>
      </c>
      <c r="C65" s="226"/>
      <c r="D65" s="226"/>
      <c r="E65" s="226"/>
      <c r="F65" s="226"/>
      <c r="G65" s="226"/>
      <c r="H65" s="226"/>
      <c r="I65" s="226"/>
      <c r="J65" s="226"/>
      <c r="K65" s="48"/>
      <c r="L65" s="144"/>
      <c r="O65" s="14"/>
    </row>
    <row r="66" spans="1:20" s="41" customFormat="1" ht="39.950000000000003" customHeight="1" x14ac:dyDescent="0.15">
      <c r="A66" s="5"/>
      <c r="B66" s="259"/>
      <c r="C66" s="260"/>
      <c r="D66" s="260"/>
      <c r="E66" s="260"/>
      <c r="F66" s="260"/>
      <c r="G66" s="260"/>
      <c r="H66" s="260"/>
      <c r="I66" s="260"/>
      <c r="J66" s="261"/>
      <c r="K66" s="4"/>
      <c r="L66" s="145"/>
    </row>
    <row r="67" spans="1:20" s="41" customFormat="1" ht="39.950000000000003" customHeight="1" x14ac:dyDescent="0.15">
      <c r="A67" s="5"/>
      <c r="B67" s="262"/>
      <c r="C67" s="263"/>
      <c r="D67" s="263"/>
      <c r="E67" s="263"/>
      <c r="F67" s="263"/>
      <c r="G67" s="263"/>
      <c r="H67" s="263"/>
      <c r="I67" s="263"/>
      <c r="J67" s="264"/>
      <c r="K67" s="4"/>
      <c r="L67" s="145"/>
    </row>
    <row r="68" spans="1:20" s="41" customFormat="1" ht="39.950000000000003" customHeight="1" x14ac:dyDescent="0.15">
      <c r="A68" s="5"/>
      <c r="B68" s="262"/>
      <c r="C68" s="263"/>
      <c r="D68" s="263"/>
      <c r="E68" s="263"/>
      <c r="F68" s="263"/>
      <c r="G68" s="263"/>
      <c r="H68" s="263"/>
      <c r="I68" s="263"/>
      <c r="J68" s="264"/>
      <c r="K68" s="4"/>
      <c r="L68" s="141"/>
    </row>
    <row r="69" spans="1:20" s="41" customFormat="1" ht="39.950000000000003" customHeight="1" x14ac:dyDescent="0.15">
      <c r="A69" s="5"/>
      <c r="B69" s="265"/>
      <c r="C69" s="266"/>
      <c r="D69" s="266"/>
      <c r="E69" s="266"/>
      <c r="F69" s="266"/>
      <c r="G69" s="266"/>
      <c r="H69" s="266"/>
      <c r="I69" s="266"/>
      <c r="J69" s="267"/>
      <c r="K69" s="4"/>
      <c r="L69" s="141"/>
    </row>
    <row r="70" spans="1:20" ht="22.5" customHeight="1" x14ac:dyDescent="0.15">
      <c r="A70" s="3"/>
      <c r="B70" s="146"/>
      <c r="C70" s="146"/>
      <c r="D70" s="146"/>
      <c r="E70" s="146"/>
      <c r="F70" s="146"/>
      <c r="G70" s="146"/>
      <c r="H70" s="146"/>
      <c r="I70" s="146"/>
      <c r="J70" s="146"/>
      <c r="K70" s="146"/>
      <c r="L70" s="147"/>
    </row>
    <row r="71" spans="1:20" s="6" customFormat="1" ht="19.899999999999999" customHeight="1" x14ac:dyDescent="0.15">
      <c r="A71" s="20">
        <v>4</v>
      </c>
      <c r="B71" s="21" t="s">
        <v>5</v>
      </c>
      <c r="C71" s="21"/>
      <c r="D71" s="21"/>
      <c r="E71" s="21"/>
      <c r="F71" s="21"/>
      <c r="G71" s="21"/>
      <c r="H71" s="21"/>
      <c r="I71" s="21"/>
      <c r="J71" s="21"/>
      <c r="K71" s="21"/>
      <c r="L71" s="22"/>
    </row>
    <row r="72" spans="1:20" s="7" customFormat="1" ht="55.5" customHeight="1" x14ac:dyDescent="0.15">
      <c r="A72" s="9"/>
      <c r="B72" s="15"/>
      <c r="C72" s="192" t="s">
        <v>145</v>
      </c>
      <c r="D72" s="192"/>
      <c r="E72" s="192"/>
      <c r="F72" s="192"/>
      <c r="G72" s="192"/>
      <c r="H72" s="192"/>
      <c r="I72" s="192"/>
      <c r="J72" s="192"/>
      <c r="K72" s="192"/>
      <c r="L72" s="193"/>
      <c r="N72" s="194" t="s">
        <v>2</v>
      </c>
      <c r="O72" s="194"/>
      <c r="P72" s="194"/>
      <c r="Q72" s="194"/>
      <c r="R72" s="194"/>
    </row>
    <row r="73" spans="1:20" s="7" customFormat="1" ht="55.5" customHeight="1" x14ac:dyDescent="0.15">
      <c r="A73" s="9"/>
      <c r="B73" s="15"/>
      <c r="C73" s="192" t="s">
        <v>146</v>
      </c>
      <c r="D73" s="192"/>
      <c r="E73" s="192"/>
      <c r="F73" s="192"/>
      <c r="G73" s="192"/>
      <c r="H73" s="192"/>
      <c r="I73" s="192"/>
      <c r="J73" s="192"/>
      <c r="K73" s="192"/>
      <c r="L73" s="193"/>
      <c r="N73" s="194"/>
      <c r="O73" s="194"/>
      <c r="P73" s="194"/>
      <c r="Q73" s="194"/>
      <c r="R73" s="194"/>
    </row>
    <row r="74" spans="1:20" s="7" customFormat="1" ht="35.25" customHeight="1" x14ac:dyDescent="0.15">
      <c r="A74" s="9"/>
      <c r="B74" s="15"/>
      <c r="C74" s="192" t="s">
        <v>143</v>
      </c>
      <c r="D74" s="192"/>
      <c r="E74" s="192"/>
      <c r="F74" s="192"/>
      <c r="G74" s="192"/>
      <c r="H74" s="192"/>
      <c r="I74" s="192"/>
      <c r="J74" s="192"/>
      <c r="K74" s="192"/>
      <c r="L74" s="193"/>
    </row>
    <row r="75" spans="1:20" s="7" customFormat="1" ht="55.5" customHeight="1" x14ac:dyDescent="0.15">
      <c r="A75" s="9"/>
      <c r="B75" s="15"/>
      <c r="C75" s="192" t="s">
        <v>184</v>
      </c>
      <c r="D75" s="192"/>
      <c r="E75" s="192"/>
      <c r="F75" s="192"/>
      <c r="G75" s="192"/>
      <c r="H75" s="192"/>
      <c r="I75" s="192"/>
      <c r="J75" s="192"/>
      <c r="K75" s="192"/>
      <c r="L75" s="193"/>
      <c r="N75" s="194"/>
      <c r="O75" s="194"/>
      <c r="P75" s="194"/>
      <c r="Q75" s="194"/>
      <c r="R75" s="194"/>
    </row>
    <row r="76" spans="1:20" s="7" customFormat="1" ht="92.25" customHeight="1" x14ac:dyDescent="0.15">
      <c r="A76" s="9"/>
      <c r="B76" s="15"/>
      <c r="C76" s="192" t="s">
        <v>147</v>
      </c>
      <c r="D76" s="192"/>
      <c r="E76" s="192"/>
      <c r="F76" s="192"/>
      <c r="G76" s="192"/>
      <c r="H76" s="192"/>
      <c r="I76" s="192"/>
      <c r="J76" s="192"/>
      <c r="K76" s="192"/>
      <c r="L76" s="193"/>
      <c r="N76" s="10"/>
      <c r="O76" s="10"/>
      <c r="P76" s="10"/>
      <c r="Q76" s="10"/>
      <c r="R76" s="10"/>
      <c r="S76" s="10"/>
      <c r="T76" s="10"/>
    </row>
    <row r="77" spans="1:20" s="41" customFormat="1" ht="73.5" customHeight="1" x14ac:dyDescent="0.15">
      <c r="A77" s="5"/>
      <c r="B77" s="15"/>
      <c r="C77" s="195" t="s">
        <v>148</v>
      </c>
      <c r="D77" s="195"/>
      <c r="E77" s="195"/>
      <c r="F77" s="195"/>
      <c r="G77" s="195"/>
      <c r="H77" s="195"/>
      <c r="I77" s="195"/>
      <c r="J77" s="195"/>
      <c r="K77" s="195"/>
      <c r="L77" s="196"/>
      <c r="N77" s="10"/>
    </row>
    <row r="78" spans="1:20" s="41" customFormat="1" ht="55.15" customHeight="1" x14ac:dyDescent="0.15">
      <c r="A78" s="5"/>
      <c r="B78" s="15"/>
      <c r="C78" s="195" t="s">
        <v>141</v>
      </c>
      <c r="D78" s="195"/>
      <c r="E78" s="195"/>
      <c r="F78" s="195"/>
      <c r="G78" s="195"/>
      <c r="H78" s="195"/>
      <c r="I78" s="195"/>
      <c r="J78" s="195"/>
      <c r="K78" s="195"/>
      <c r="L78" s="196"/>
      <c r="N78" s="10"/>
    </row>
    <row r="79" spans="1:20" s="41" customFormat="1" ht="51" customHeight="1" x14ac:dyDescent="0.15">
      <c r="A79" s="5"/>
      <c r="B79" s="15"/>
      <c r="C79" s="195" t="s">
        <v>176</v>
      </c>
      <c r="D79" s="195"/>
      <c r="E79" s="195"/>
      <c r="F79" s="195"/>
      <c r="G79" s="195"/>
      <c r="H79" s="195"/>
      <c r="I79" s="195"/>
      <c r="J79" s="195"/>
      <c r="K79" s="195"/>
      <c r="L79" s="196"/>
    </row>
    <row r="80" spans="1:20" s="41" customFormat="1" ht="58.5" customHeight="1" x14ac:dyDescent="0.15">
      <c r="A80" s="5"/>
      <c r="B80" s="15"/>
      <c r="C80" s="195" t="s">
        <v>142</v>
      </c>
      <c r="D80" s="195"/>
      <c r="E80" s="195"/>
      <c r="F80" s="195"/>
      <c r="G80" s="195"/>
      <c r="H80" s="195"/>
      <c r="I80" s="195"/>
      <c r="J80" s="195"/>
      <c r="K80" s="195"/>
      <c r="L80" s="196"/>
    </row>
    <row r="81" spans="1:12" s="41" customFormat="1" ht="34.9" customHeight="1" x14ac:dyDescent="0.15">
      <c r="A81" s="5"/>
      <c r="B81" s="15"/>
      <c r="C81" s="195" t="s">
        <v>149</v>
      </c>
      <c r="D81" s="195"/>
      <c r="E81" s="195"/>
      <c r="F81" s="195"/>
      <c r="G81" s="195"/>
      <c r="H81" s="195"/>
      <c r="I81" s="195"/>
      <c r="J81" s="195"/>
      <c r="K81" s="195"/>
      <c r="L81" s="196"/>
    </row>
    <row r="82" spans="1:12" s="41" customFormat="1" ht="51.75" customHeight="1" x14ac:dyDescent="0.15">
      <c r="A82" s="5"/>
      <c r="B82" s="15"/>
      <c r="C82" s="195" t="s">
        <v>183</v>
      </c>
      <c r="D82" s="195"/>
      <c r="E82" s="195"/>
      <c r="F82" s="195"/>
      <c r="G82" s="195"/>
      <c r="H82" s="195"/>
      <c r="I82" s="195"/>
      <c r="J82" s="195"/>
      <c r="K82" s="195"/>
      <c r="L82" s="196"/>
    </row>
    <row r="83" spans="1:12" s="6" customFormat="1" ht="19.899999999999999" customHeight="1" x14ac:dyDescent="0.15">
      <c r="A83" s="42">
        <v>5</v>
      </c>
      <c r="B83" s="43" t="s">
        <v>7</v>
      </c>
      <c r="C83" s="43"/>
      <c r="D83" s="43"/>
      <c r="E83" s="43"/>
      <c r="F83" s="43"/>
      <c r="G83" s="43"/>
      <c r="H83" s="43"/>
      <c r="I83" s="43"/>
      <c r="J83" s="43"/>
      <c r="K83" s="43"/>
      <c r="L83" s="22"/>
    </row>
    <row r="84" spans="1:12" s="41" customFormat="1" ht="66" customHeight="1" x14ac:dyDescent="0.15">
      <c r="A84" s="5"/>
      <c r="B84" s="15"/>
      <c r="C84" s="195" t="s">
        <v>177</v>
      </c>
      <c r="D84" s="195"/>
      <c r="E84" s="195"/>
      <c r="F84" s="195"/>
      <c r="G84" s="195"/>
      <c r="H84" s="195"/>
      <c r="I84" s="195"/>
      <c r="J84" s="195"/>
      <c r="K84" s="195"/>
      <c r="L84" s="196"/>
    </row>
    <row r="85" spans="1:12" s="41" customFormat="1" ht="47.25" customHeight="1" x14ac:dyDescent="0.15">
      <c r="A85" s="5"/>
      <c r="B85" s="15"/>
      <c r="C85" s="195" t="s">
        <v>25</v>
      </c>
      <c r="D85" s="195"/>
      <c r="E85" s="195"/>
      <c r="F85" s="195"/>
      <c r="G85" s="195"/>
      <c r="H85" s="195"/>
      <c r="I85" s="195"/>
      <c r="J85" s="195"/>
      <c r="K85" s="195"/>
      <c r="L85" s="196"/>
    </row>
    <row r="86" spans="1:12" s="41" customFormat="1" ht="69" customHeight="1" x14ac:dyDescent="0.15">
      <c r="A86" s="5"/>
      <c r="B86" s="15"/>
      <c r="C86" s="195" t="s">
        <v>167</v>
      </c>
      <c r="D86" s="195"/>
      <c r="E86" s="195"/>
      <c r="F86" s="195"/>
      <c r="G86" s="195"/>
      <c r="H86" s="195"/>
      <c r="I86" s="195"/>
      <c r="J86" s="195"/>
      <c r="K86" s="195"/>
      <c r="L86" s="196"/>
    </row>
    <row r="87" spans="1:12" s="41" customFormat="1" ht="82.5" customHeight="1" x14ac:dyDescent="0.15">
      <c r="A87" s="3"/>
      <c r="B87" s="138"/>
      <c r="C87" s="197" t="s">
        <v>166</v>
      </c>
      <c r="D87" s="197"/>
      <c r="E87" s="197"/>
      <c r="F87" s="197"/>
      <c r="G87" s="197"/>
      <c r="H87" s="197"/>
      <c r="I87" s="197"/>
      <c r="J87" s="197"/>
      <c r="K87" s="197"/>
      <c r="L87" s="198"/>
    </row>
  </sheetData>
  <sheetProtection sheet="1" objects="1" scenarios="1" formatCells="0" selectLockedCells="1"/>
  <mergeCells count="69">
    <mergeCell ref="D12:L12"/>
    <mergeCell ref="B53:C53"/>
    <mergeCell ref="D53:E53"/>
    <mergeCell ref="B55:J55"/>
    <mergeCell ref="A51:J51"/>
    <mergeCell ref="A52:J52"/>
    <mergeCell ref="A42:J42"/>
    <mergeCell ref="B43:C43"/>
    <mergeCell ref="D43:E43"/>
    <mergeCell ref="B45:J45"/>
    <mergeCell ref="A13:C13"/>
    <mergeCell ref="B66:J69"/>
    <mergeCell ref="B46:J49"/>
    <mergeCell ref="A61:J61"/>
    <mergeCell ref="A62:J62"/>
    <mergeCell ref="B63:C63"/>
    <mergeCell ref="D63:E63"/>
    <mergeCell ref="B56:J59"/>
    <mergeCell ref="B65:J65"/>
    <mergeCell ref="A10:C10"/>
    <mergeCell ref="A9:C9"/>
    <mergeCell ref="D13:L13"/>
    <mergeCell ref="A41:J41"/>
    <mergeCell ref="B35:J35"/>
    <mergeCell ref="B36:J39"/>
    <mergeCell ref="C16:E16"/>
    <mergeCell ref="G16:K16"/>
    <mergeCell ref="A21:J21"/>
    <mergeCell ref="B25:J25"/>
    <mergeCell ref="B26:J29"/>
    <mergeCell ref="A31:J31"/>
    <mergeCell ref="A32:J32"/>
    <mergeCell ref="B33:C33"/>
    <mergeCell ref="D33:E33"/>
    <mergeCell ref="A12:C12"/>
    <mergeCell ref="A2:L2"/>
    <mergeCell ref="D22:E22"/>
    <mergeCell ref="A20:J20"/>
    <mergeCell ref="B18:L18"/>
    <mergeCell ref="A24:J24"/>
    <mergeCell ref="B22:C22"/>
    <mergeCell ref="A4:E4"/>
    <mergeCell ref="A5:E5"/>
    <mergeCell ref="A6:E6"/>
    <mergeCell ref="F4:L4"/>
    <mergeCell ref="F5:L5"/>
    <mergeCell ref="F6:L6"/>
    <mergeCell ref="D11:L11"/>
    <mergeCell ref="D10:L10"/>
    <mergeCell ref="D9:L9"/>
    <mergeCell ref="A11:C11"/>
    <mergeCell ref="C79:L79"/>
    <mergeCell ref="C80:L80"/>
    <mergeCell ref="C81:L81"/>
    <mergeCell ref="C86:L86"/>
    <mergeCell ref="C87:L87"/>
    <mergeCell ref="C82:L82"/>
    <mergeCell ref="C84:L84"/>
    <mergeCell ref="C85:L85"/>
    <mergeCell ref="C75:L75"/>
    <mergeCell ref="N75:R75"/>
    <mergeCell ref="C76:L76"/>
    <mergeCell ref="C77:L77"/>
    <mergeCell ref="C78:L78"/>
    <mergeCell ref="C72:L72"/>
    <mergeCell ref="N72:R72"/>
    <mergeCell ref="C73:L73"/>
    <mergeCell ref="N73:R73"/>
    <mergeCell ref="C74:L74"/>
  </mergeCells>
  <phoneticPr fontId="9"/>
  <conditionalFormatting sqref="D22 F22:L22 D23:L23 D25:L40 K24:L24">
    <cfRule type="expression" dxfId="11" priority="15">
      <formula>COUNTIF(#REF!,TRUE)&gt;1</formula>
    </cfRule>
  </conditionalFormatting>
  <conditionalFormatting sqref="B16:C16">
    <cfRule type="expression" dxfId="10" priority="14">
      <formula>COUNTIF(#REF!,TRUE)&gt;1</formula>
    </cfRule>
  </conditionalFormatting>
  <conditionalFormatting sqref="F16">
    <cfRule type="expression" dxfId="9" priority="13">
      <formula>COUNTIF(#REF!,TRUE)&gt;1</formula>
    </cfRule>
  </conditionalFormatting>
  <conditionalFormatting sqref="D20:L21">
    <cfRule type="expression" dxfId="8" priority="7">
      <formula>COUNTIF(#REF!,TRUE)&gt;1</formula>
    </cfRule>
  </conditionalFormatting>
  <conditionalFormatting sqref="D41:L49">
    <cfRule type="expression" dxfId="7" priority="6">
      <formula>COUNTIF(#REF!,TRUE)&gt;1</formula>
    </cfRule>
  </conditionalFormatting>
  <conditionalFormatting sqref="D50:L50">
    <cfRule type="expression" dxfId="6" priority="5">
      <formula>COUNTIF(#REF!,TRUE)&gt;1</formula>
    </cfRule>
  </conditionalFormatting>
  <conditionalFormatting sqref="D61:L69">
    <cfRule type="expression" dxfId="5" priority="4">
      <formula>COUNTIF(#REF!,TRUE)&gt;1</formula>
    </cfRule>
  </conditionalFormatting>
  <conditionalFormatting sqref="D53:L59">
    <cfRule type="expression" dxfId="4" priority="3">
      <formula>COUNTIF(#REF!,TRUE)&gt;1</formula>
    </cfRule>
  </conditionalFormatting>
  <conditionalFormatting sqref="D60:L60">
    <cfRule type="expression" dxfId="3" priority="2">
      <formula>COUNTIF(#REF!,TRUE)&gt;1</formula>
    </cfRule>
  </conditionalFormatting>
  <conditionalFormatting sqref="D51:L52">
    <cfRule type="expression" dxfId="2" priority="1">
      <formula>COUNTIF(#REF!,TRUE)&gt;1</formula>
    </cfRule>
  </conditionalFormatting>
  <dataValidations count="1">
    <dataValidation type="list" allowBlank="1" showInputMessage="1" showErrorMessage="1" prompt="いずれか１つを選択してください" sqref="F16 B16">
      <formula1>"◯"</formula1>
    </dataValidation>
  </dataValidations>
  <pageMargins left="0.78740157480314965" right="0.78740157480314965" top="0.55118110236220474" bottom="0.55118110236220474" header="0.31496062992125984" footer="0.31496062992125984"/>
  <pageSetup paperSize="9" scale="84" fitToHeight="0" orientation="portrait" blackAndWhite="1" r:id="rId1"/>
  <rowBreaks count="2" manualBreakCount="2">
    <brk id="40" max="11" man="1"/>
    <brk id="7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83</xdr:row>
                    <xdr:rowOff>152400</xdr:rowOff>
                  </from>
                  <to>
                    <xdr:col>1</xdr:col>
                    <xdr:colOff>323850</xdr:colOff>
                    <xdr:row>83</xdr:row>
                    <xdr:rowOff>685800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114300</xdr:colOff>
                    <xdr:row>84</xdr:row>
                    <xdr:rowOff>66675</xdr:rowOff>
                  </from>
                  <to>
                    <xdr:col>1</xdr:col>
                    <xdr:colOff>342900</xdr:colOff>
                    <xdr:row>84</xdr:row>
                    <xdr:rowOff>476250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95250</xdr:colOff>
                    <xdr:row>81</xdr:row>
                    <xdr:rowOff>28575</xdr:rowOff>
                  </from>
                  <to>
                    <xdr:col>1</xdr:col>
                    <xdr:colOff>323850</xdr:colOff>
                    <xdr:row>81</xdr:row>
                    <xdr:rowOff>476250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95250</xdr:colOff>
                    <xdr:row>85</xdr:row>
                    <xdr:rowOff>161925</xdr:rowOff>
                  </from>
                  <to>
                    <xdr:col>1</xdr:col>
                    <xdr:colOff>323850</xdr:colOff>
                    <xdr:row>85</xdr:row>
                    <xdr:rowOff>695325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95250</xdr:colOff>
                    <xdr:row>80</xdr:row>
                    <xdr:rowOff>47625</xdr:rowOff>
                  </from>
                  <to>
                    <xdr:col>1</xdr:col>
                    <xdr:colOff>323850</xdr:colOff>
                    <xdr:row>80</xdr:row>
                    <xdr:rowOff>400050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95250</xdr:colOff>
                    <xdr:row>79</xdr:row>
                    <xdr:rowOff>142875</xdr:rowOff>
                  </from>
                  <to>
                    <xdr:col>1</xdr:col>
                    <xdr:colOff>323850</xdr:colOff>
                    <xdr:row>79</xdr:row>
                    <xdr:rowOff>581025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95250</xdr:colOff>
                    <xdr:row>78</xdr:row>
                    <xdr:rowOff>57150</xdr:rowOff>
                  </from>
                  <to>
                    <xdr:col>1</xdr:col>
                    <xdr:colOff>323850</xdr:colOff>
                    <xdr:row>78</xdr:row>
                    <xdr:rowOff>409575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95250</xdr:colOff>
                    <xdr:row>77</xdr:row>
                    <xdr:rowOff>209550</xdr:rowOff>
                  </from>
                  <to>
                    <xdr:col>1</xdr:col>
                    <xdr:colOff>314325</xdr:colOff>
                    <xdr:row>77</xdr:row>
                    <xdr:rowOff>419100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95250</xdr:colOff>
                    <xdr:row>76</xdr:row>
                    <xdr:rowOff>95250</xdr:rowOff>
                  </from>
                  <to>
                    <xdr:col>1</xdr:col>
                    <xdr:colOff>323850</xdr:colOff>
                    <xdr:row>76</xdr:row>
                    <xdr:rowOff>685800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95250</xdr:colOff>
                    <xdr:row>75</xdr:row>
                    <xdr:rowOff>114300</xdr:rowOff>
                  </from>
                  <to>
                    <xdr:col>1</xdr:col>
                    <xdr:colOff>323850</xdr:colOff>
                    <xdr:row>75</xdr:row>
                    <xdr:rowOff>838200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95250</xdr:colOff>
                    <xdr:row>74</xdr:row>
                    <xdr:rowOff>95250</xdr:rowOff>
                  </from>
                  <to>
                    <xdr:col>1</xdr:col>
                    <xdr:colOff>323850</xdr:colOff>
                    <xdr:row>74</xdr:row>
                    <xdr:rowOff>552450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95250</xdr:colOff>
                    <xdr:row>72</xdr:row>
                    <xdr:rowOff>57150</xdr:rowOff>
                  </from>
                  <to>
                    <xdr:col>1</xdr:col>
                    <xdr:colOff>323850</xdr:colOff>
                    <xdr:row>72</xdr:row>
                    <xdr:rowOff>561975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95250</xdr:colOff>
                    <xdr:row>71</xdr:row>
                    <xdr:rowOff>152400</xdr:rowOff>
                  </from>
                  <to>
                    <xdr:col>1</xdr:col>
                    <xdr:colOff>323850</xdr:colOff>
                    <xdr:row>71</xdr:row>
                    <xdr:rowOff>704850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85725</xdr:colOff>
                    <xdr:row>73</xdr:row>
                    <xdr:rowOff>28575</xdr:rowOff>
                  </from>
                  <to>
                    <xdr:col>1</xdr:col>
                    <xdr:colOff>409575</xdr:colOff>
                    <xdr:row>73</xdr:row>
                    <xdr:rowOff>381000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95250</xdr:colOff>
                    <xdr:row>86</xdr:row>
                    <xdr:rowOff>161925</xdr:rowOff>
                  </from>
                  <to>
                    <xdr:col>1</xdr:col>
                    <xdr:colOff>323850</xdr:colOff>
                    <xdr:row>86</xdr:row>
                    <xdr:rowOff>695325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view="pageBreakPreview" zoomScaleNormal="100" zoomScaleSheetLayoutView="100" workbookViewId="0">
      <selection activeCell="E3" sqref="E3:J3"/>
    </sheetView>
  </sheetViews>
  <sheetFormatPr defaultColWidth="9" defaultRowHeight="22.5" customHeight="1" x14ac:dyDescent="0.15"/>
  <cols>
    <col min="1" max="1" width="3.25" style="1" customWidth="1"/>
    <col min="2" max="2" width="5.375" style="1" customWidth="1"/>
    <col min="3" max="3" width="15.125" style="1" customWidth="1"/>
    <col min="4" max="4" width="7.5" style="1" customWidth="1"/>
    <col min="5" max="5" width="11.625" style="1" customWidth="1"/>
    <col min="6" max="6" width="5.5" style="1" customWidth="1"/>
    <col min="7" max="7" width="7.875" style="1" customWidth="1"/>
    <col min="8" max="8" width="5.25" style="1" customWidth="1"/>
    <col min="9" max="9" width="10.625" style="1" customWidth="1"/>
    <col min="10" max="10" width="9" style="1" customWidth="1"/>
    <col min="11" max="11" width="6.5" style="1" customWidth="1"/>
    <col min="12" max="12" width="2.75" style="1" customWidth="1"/>
    <col min="13" max="16384" width="9" style="1"/>
  </cols>
  <sheetData>
    <row r="1" spans="1:16" ht="13.5" x14ac:dyDescent="0.15"/>
    <row r="2" spans="1:16" ht="22.5" customHeight="1" x14ac:dyDescent="0.15">
      <c r="A2" s="272" t="s">
        <v>196</v>
      </c>
      <c r="B2" s="272"/>
      <c r="C2" s="272"/>
      <c r="D2" s="272"/>
      <c r="E2" s="272"/>
      <c r="F2" s="272"/>
      <c r="G2" s="272"/>
      <c r="H2" s="272"/>
      <c r="I2" s="272"/>
      <c r="J2" s="272"/>
      <c r="K2" s="29"/>
      <c r="M2" s="17"/>
      <c r="N2" s="18" t="s">
        <v>1</v>
      </c>
    </row>
    <row r="3" spans="1:16" ht="22.5" customHeight="1" x14ac:dyDescent="0.15">
      <c r="A3" s="283" t="s">
        <v>31</v>
      </c>
      <c r="B3" s="284"/>
      <c r="C3" s="284"/>
      <c r="D3" s="285"/>
      <c r="E3" s="288"/>
      <c r="F3" s="288"/>
      <c r="G3" s="288"/>
      <c r="H3" s="288"/>
      <c r="I3" s="288"/>
      <c r="J3" s="288"/>
      <c r="K3" s="36"/>
      <c r="L3" s="36"/>
      <c r="N3" s="33"/>
      <c r="O3" s="12"/>
    </row>
    <row r="4" spans="1:16" ht="22.5" customHeight="1" x14ac:dyDescent="0.15">
      <c r="A4" s="286" t="s">
        <v>27</v>
      </c>
      <c r="B4" s="287"/>
      <c r="C4" s="287"/>
      <c r="D4" s="287"/>
      <c r="E4" s="288"/>
      <c r="F4" s="288"/>
      <c r="G4" s="288"/>
      <c r="H4" s="288"/>
      <c r="I4" s="288"/>
      <c r="J4" s="288"/>
      <c r="K4" s="36"/>
      <c r="L4" s="36"/>
      <c r="N4" s="33"/>
      <c r="O4" s="12"/>
    </row>
    <row r="5" spans="1:16" ht="22.5" customHeight="1" x14ac:dyDescent="0.15">
      <c r="A5" s="286" t="s">
        <v>6</v>
      </c>
      <c r="B5" s="287"/>
      <c r="C5" s="287"/>
      <c r="D5" s="287"/>
      <c r="E5" s="288"/>
      <c r="F5" s="288"/>
      <c r="G5" s="288"/>
      <c r="H5" s="288"/>
      <c r="I5" s="288"/>
      <c r="J5" s="288"/>
      <c r="K5" s="36"/>
      <c r="L5" s="36"/>
      <c r="N5" s="33"/>
      <c r="O5" s="12"/>
    </row>
    <row r="6" spans="1:16" ht="12" customHeight="1" x14ac:dyDescent="0.15"/>
    <row r="7" spans="1:16" ht="19.899999999999999" customHeight="1" x14ac:dyDescent="0.15">
      <c r="A7" s="20">
        <v>1</v>
      </c>
      <c r="B7" s="24" t="s">
        <v>3</v>
      </c>
      <c r="C7" s="24"/>
      <c r="D7" s="24"/>
      <c r="E7" s="24"/>
      <c r="F7" s="24"/>
      <c r="G7" s="24"/>
      <c r="H7" s="24"/>
      <c r="I7" s="24"/>
      <c r="J7" s="25"/>
      <c r="K7" s="26"/>
      <c r="L7" s="26"/>
      <c r="M7" s="4"/>
    </row>
    <row r="8" spans="1:16" ht="25.15" customHeight="1" x14ac:dyDescent="0.15">
      <c r="A8" s="5"/>
      <c r="B8" s="134"/>
      <c r="C8" s="236" t="s">
        <v>4</v>
      </c>
      <c r="D8" s="236"/>
      <c r="E8" s="237"/>
      <c r="F8" s="134"/>
      <c r="G8" s="281" t="s">
        <v>16</v>
      </c>
      <c r="H8" s="281"/>
      <c r="I8" s="281"/>
      <c r="J8" s="282"/>
      <c r="K8" s="34"/>
      <c r="L8" s="34"/>
      <c r="M8" s="8" t="s">
        <v>17</v>
      </c>
    </row>
    <row r="9" spans="1:16" s="6" customFormat="1" ht="19.899999999999999" customHeight="1" x14ac:dyDescent="0.15">
      <c r="A9" s="20">
        <v>2</v>
      </c>
      <c r="B9" s="23" t="s">
        <v>123</v>
      </c>
      <c r="C9" s="23"/>
      <c r="D9" s="23"/>
      <c r="E9" s="23"/>
      <c r="F9" s="23"/>
      <c r="G9" s="23"/>
      <c r="H9" s="23"/>
      <c r="I9" s="23"/>
      <c r="J9" s="27"/>
      <c r="K9" s="26"/>
      <c r="L9" s="26"/>
      <c r="M9" s="35"/>
    </row>
    <row r="10" spans="1:16" ht="25.15" customHeight="1" x14ac:dyDescent="0.15">
      <c r="A10" s="54"/>
      <c r="B10" s="204" t="s">
        <v>30</v>
      </c>
      <c r="C10" s="204"/>
      <c r="D10" s="204"/>
      <c r="E10" s="204"/>
      <c r="F10" s="204"/>
      <c r="G10" s="204"/>
      <c r="H10" s="204"/>
      <c r="I10" s="204"/>
      <c r="J10" s="204"/>
      <c r="K10" s="37"/>
      <c r="L10" s="37"/>
      <c r="M10" s="4"/>
      <c r="N10" s="32" t="str">
        <f>IF(B8="◯",IF(F8="◯","エラー！！いずれか１つを選択してください！！",""),"")</f>
        <v/>
      </c>
      <c r="P10" s="14"/>
    </row>
    <row r="11" spans="1:16" ht="12" customHeight="1" x14ac:dyDescent="0.15">
      <c r="A11" s="5"/>
      <c r="B11" s="4"/>
      <c r="C11" s="4"/>
      <c r="D11" s="4"/>
      <c r="E11" s="4"/>
      <c r="F11" s="4"/>
      <c r="G11" s="4"/>
      <c r="H11" s="4"/>
      <c r="I11" s="4"/>
      <c r="J11" s="141"/>
    </row>
    <row r="12" spans="1:16" ht="13.5" x14ac:dyDescent="0.15">
      <c r="A12" s="250" t="s">
        <v>18</v>
      </c>
      <c r="B12" s="251"/>
      <c r="C12" s="251"/>
      <c r="D12" s="251"/>
      <c r="E12" s="251"/>
      <c r="F12" s="251"/>
      <c r="G12" s="251"/>
      <c r="H12" s="251"/>
      <c r="I12" s="251"/>
      <c r="J12" s="273"/>
      <c r="K12" s="19"/>
      <c r="O12" s="14"/>
    </row>
    <row r="13" spans="1:16" ht="13.5" x14ac:dyDescent="0.15">
      <c r="A13" s="150"/>
      <c r="B13" s="136"/>
      <c r="C13" s="136"/>
      <c r="D13" s="136"/>
      <c r="E13" s="136"/>
      <c r="F13" s="136"/>
      <c r="G13" s="136"/>
      <c r="H13" s="136"/>
      <c r="I13" s="136"/>
      <c r="J13" s="151"/>
      <c r="K13" s="19"/>
      <c r="O13" s="14"/>
    </row>
    <row r="14" spans="1:16" ht="25.15" customHeight="1" x14ac:dyDescent="0.15">
      <c r="A14" s="142"/>
      <c r="B14" s="252" t="s">
        <v>14</v>
      </c>
      <c r="C14" s="253"/>
      <c r="D14" s="274"/>
      <c r="E14" s="275"/>
      <c r="F14" s="30" t="s">
        <v>15</v>
      </c>
      <c r="G14" s="28"/>
      <c r="H14" s="137"/>
      <c r="I14" s="137"/>
      <c r="J14" s="152"/>
      <c r="K14" s="19"/>
      <c r="O14" s="14"/>
    </row>
    <row r="15" spans="1:16" ht="25.15" customHeight="1" x14ac:dyDescent="0.15">
      <c r="A15" s="153"/>
      <c r="B15" s="48"/>
      <c r="C15" s="48"/>
      <c r="D15" s="48"/>
      <c r="E15" s="48"/>
      <c r="F15" s="48"/>
      <c r="G15" s="48"/>
      <c r="H15" s="48"/>
      <c r="I15" s="48"/>
      <c r="J15" s="154"/>
      <c r="K15" s="19"/>
      <c r="O15" s="14"/>
    </row>
    <row r="16" spans="1:16" ht="13.5" x14ac:dyDescent="0.15">
      <c r="A16" s="143"/>
      <c r="B16" s="278" t="s">
        <v>19</v>
      </c>
      <c r="C16" s="278"/>
      <c r="D16" s="278"/>
      <c r="E16" s="278"/>
      <c r="F16" s="278"/>
      <c r="G16" s="278"/>
      <c r="H16" s="278"/>
      <c r="I16" s="278"/>
      <c r="J16" s="279"/>
      <c r="K16" s="19"/>
      <c r="O16" s="14"/>
    </row>
    <row r="17" spans="1:15" ht="13.5" x14ac:dyDescent="0.15">
      <c r="A17" s="143"/>
      <c r="B17" s="240" t="s">
        <v>12</v>
      </c>
      <c r="C17" s="240"/>
      <c r="D17" s="240"/>
      <c r="E17" s="240"/>
      <c r="F17" s="240"/>
      <c r="G17" s="240"/>
      <c r="H17" s="240"/>
      <c r="I17" s="240"/>
      <c r="J17" s="280"/>
      <c r="K17" s="19"/>
      <c r="O17" s="14"/>
    </row>
    <row r="18" spans="1:15" ht="39.950000000000003" customHeight="1" x14ac:dyDescent="0.15">
      <c r="A18" s="5"/>
      <c r="B18" s="241"/>
      <c r="C18" s="242"/>
      <c r="D18" s="242"/>
      <c r="E18" s="242"/>
      <c r="F18" s="242"/>
      <c r="G18" s="242"/>
      <c r="H18" s="242"/>
      <c r="I18" s="242"/>
      <c r="J18" s="243"/>
    </row>
    <row r="19" spans="1:15" ht="39.950000000000003" customHeight="1" x14ac:dyDescent="0.15">
      <c r="A19" s="5"/>
      <c r="B19" s="244"/>
      <c r="C19" s="245"/>
      <c r="D19" s="245"/>
      <c r="E19" s="245"/>
      <c r="F19" s="245"/>
      <c r="G19" s="245"/>
      <c r="H19" s="245"/>
      <c r="I19" s="245"/>
      <c r="J19" s="246"/>
    </row>
    <row r="20" spans="1:15" ht="39.950000000000003" customHeight="1" x14ac:dyDescent="0.15">
      <c r="A20" s="5"/>
      <c r="B20" s="244"/>
      <c r="C20" s="245"/>
      <c r="D20" s="245"/>
      <c r="E20" s="245"/>
      <c r="F20" s="245"/>
      <c r="G20" s="245"/>
      <c r="H20" s="245"/>
      <c r="I20" s="245"/>
      <c r="J20" s="246"/>
    </row>
    <row r="21" spans="1:15" ht="39.950000000000003" customHeight="1" x14ac:dyDescent="0.15">
      <c r="A21" s="5"/>
      <c r="B21" s="247"/>
      <c r="C21" s="248"/>
      <c r="D21" s="248"/>
      <c r="E21" s="248"/>
      <c r="F21" s="248"/>
      <c r="G21" s="248"/>
      <c r="H21" s="248"/>
      <c r="I21" s="248"/>
      <c r="J21" s="249"/>
    </row>
    <row r="22" spans="1:15" ht="22.5" customHeight="1" x14ac:dyDescent="0.15">
      <c r="A22" s="5"/>
      <c r="B22" s="11"/>
      <c r="C22" s="11"/>
      <c r="D22" s="11"/>
      <c r="E22" s="11"/>
      <c r="F22" s="11"/>
      <c r="G22" s="11"/>
      <c r="H22" s="11"/>
      <c r="I22" s="11"/>
      <c r="J22" s="155"/>
    </row>
    <row r="23" spans="1:15" ht="13.5" x14ac:dyDescent="0.15">
      <c r="A23" s="238" t="s">
        <v>21</v>
      </c>
      <c r="B23" s="239"/>
      <c r="C23" s="239"/>
      <c r="D23" s="239"/>
      <c r="E23" s="239"/>
      <c r="F23" s="239"/>
      <c r="G23" s="239"/>
      <c r="H23" s="239"/>
      <c r="I23" s="239"/>
      <c r="J23" s="277"/>
      <c r="K23" s="19"/>
      <c r="O23" s="14"/>
    </row>
    <row r="24" spans="1:15" ht="13.5" x14ac:dyDescent="0.15">
      <c r="A24" s="238"/>
      <c r="B24" s="239"/>
      <c r="C24" s="239"/>
      <c r="D24" s="239"/>
      <c r="E24" s="239"/>
      <c r="F24" s="239"/>
      <c r="G24" s="239"/>
      <c r="H24" s="239"/>
      <c r="I24" s="239"/>
      <c r="J24" s="277"/>
      <c r="K24" s="19"/>
      <c r="O24" s="14"/>
    </row>
    <row r="25" spans="1:15" ht="25.15" customHeight="1" x14ac:dyDescent="0.15">
      <c r="A25" s="142"/>
      <c r="B25" s="252" t="s">
        <v>14</v>
      </c>
      <c r="C25" s="253"/>
      <c r="D25" s="274"/>
      <c r="E25" s="275"/>
      <c r="F25" s="30" t="s">
        <v>15</v>
      </c>
      <c r="G25" s="28"/>
      <c r="H25" s="137"/>
      <c r="I25" s="137"/>
      <c r="J25" s="152"/>
      <c r="K25" s="19"/>
      <c r="O25" s="14"/>
    </row>
    <row r="26" spans="1:15" ht="23.25" customHeight="1" x14ac:dyDescent="0.15">
      <c r="A26" s="5"/>
      <c r="B26" s="4"/>
      <c r="C26" s="4"/>
      <c r="D26" s="4"/>
      <c r="E26" s="4"/>
      <c r="F26" s="4"/>
      <c r="G26" s="4"/>
      <c r="H26" s="4"/>
      <c r="I26" s="4"/>
      <c r="J26" s="141"/>
    </row>
    <row r="27" spans="1:15" ht="13.5" x14ac:dyDescent="0.15">
      <c r="A27" s="5"/>
      <c r="B27" s="226" t="s">
        <v>20</v>
      </c>
      <c r="C27" s="226"/>
      <c r="D27" s="226"/>
      <c r="E27" s="226"/>
      <c r="F27" s="226"/>
      <c r="G27" s="226"/>
      <c r="H27" s="226"/>
      <c r="I27" s="226"/>
      <c r="J27" s="276"/>
      <c r="K27" s="19"/>
      <c r="O27" s="14"/>
    </row>
    <row r="28" spans="1:15" ht="39.950000000000003" customHeight="1" x14ac:dyDescent="0.15">
      <c r="A28" s="5"/>
      <c r="B28" s="227"/>
      <c r="C28" s="228"/>
      <c r="D28" s="228"/>
      <c r="E28" s="228"/>
      <c r="F28" s="228"/>
      <c r="G28" s="228"/>
      <c r="H28" s="228"/>
      <c r="I28" s="228"/>
      <c r="J28" s="229"/>
      <c r="L28" s="8"/>
    </row>
    <row r="29" spans="1:15" ht="39.950000000000003" customHeight="1" x14ac:dyDescent="0.15">
      <c r="A29" s="5"/>
      <c r="B29" s="230"/>
      <c r="C29" s="231"/>
      <c r="D29" s="231"/>
      <c r="E29" s="231"/>
      <c r="F29" s="231"/>
      <c r="G29" s="231"/>
      <c r="H29" s="231"/>
      <c r="I29" s="231"/>
      <c r="J29" s="232"/>
      <c r="L29" s="8"/>
    </row>
    <row r="30" spans="1:15" ht="39.950000000000003" customHeight="1" x14ac:dyDescent="0.15">
      <c r="A30" s="5"/>
      <c r="B30" s="230"/>
      <c r="C30" s="231"/>
      <c r="D30" s="231"/>
      <c r="E30" s="231"/>
      <c r="F30" s="231"/>
      <c r="G30" s="231"/>
      <c r="H30" s="231"/>
      <c r="I30" s="231"/>
      <c r="J30" s="232"/>
    </row>
    <row r="31" spans="1:15" ht="39.950000000000003" customHeight="1" x14ac:dyDescent="0.15">
      <c r="A31" s="5"/>
      <c r="B31" s="233"/>
      <c r="C31" s="234"/>
      <c r="D31" s="234"/>
      <c r="E31" s="234"/>
      <c r="F31" s="234"/>
      <c r="G31" s="234"/>
      <c r="H31" s="234"/>
      <c r="I31" s="234"/>
      <c r="J31" s="235"/>
    </row>
    <row r="32" spans="1:15" ht="13.5" x14ac:dyDescent="0.15">
      <c r="A32" s="3"/>
      <c r="B32" s="146"/>
      <c r="C32" s="146"/>
      <c r="D32" s="146"/>
      <c r="E32" s="146"/>
      <c r="F32" s="146"/>
      <c r="G32" s="146"/>
      <c r="H32" s="146"/>
      <c r="I32" s="146"/>
      <c r="J32" s="147"/>
    </row>
  </sheetData>
  <sheetProtection sheet="1" objects="1" scenarios="1" formatCells="0" selectLockedCells="1"/>
  <mergeCells count="22">
    <mergeCell ref="B16:J16"/>
    <mergeCell ref="B17:J17"/>
    <mergeCell ref="G8:J8"/>
    <mergeCell ref="B10:J10"/>
    <mergeCell ref="A3:D3"/>
    <mergeCell ref="A4:D4"/>
    <mergeCell ref="A5:D5"/>
    <mergeCell ref="E3:J3"/>
    <mergeCell ref="E4:J4"/>
    <mergeCell ref="E5:J5"/>
    <mergeCell ref="B27:J27"/>
    <mergeCell ref="B28:J31"/>
    <mergeCell ref="B18:J21"/>
    <mergeCell ref="B25:C25"/>
    <mergeCell ref="D25:E25"/>
    <mergeCell ref="A24:J24"/>
    <mergeCell ref="A23:J23"/>
    <mergeCell ref="A2:J2"/>
    <mergeCell ref="A12:J12"/>
    <mergeCell ref="B14:C14"/>
    <mergeCell ref="D14:E14"/>
    <mergeCell ref="C8:E8"/>
  </mergeCells>
  <phoneticPr fontId="9"/>
  <dataValidations count="1">
    <dataValidation type="list" allowBlank="1" showInputMessage="1" showErrorMessage="1" sqref="B8 F8">
      <formula1>"◯"</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expression" priority="2" id="{2EFA0A0D-60F7-4A7F-94EA-7DD5F34E2122}">
            <xm:f>COUNTIF('補助事業の内容（実績）'!#REF!,TRUE)&gt;1</xm:f>
            <x14:dxf>
              <fill>
                <patternFill>
                  <bgColor rgb="FFFFFF00"/>
                </patternFill>
              </fill>
            </x14:dxf>
          </x14:cfRule>
          <xm:sqref>B8:C8</xm:sqref>
        </x14:conditionalFormatting>
        <x14:conditionalFormatting xmlns:xm="http://schemas.microsoft.com/office/excel/2006/main">
          <x14:cfRule type="expression" priority="1" id="{68D927AD-C449-4811-903F-6CB6AB835D3B}">
            <xm:f>COUNTIF('補助事業の内容（実績）'!#REF!,TRUE)&gt;1</xm:f>
            <x14:dxf>
              <fill>
                <patternFill>
                  <bgColor rgb="FFFFFF00"/>
                </patternFill>
              </fill>
            </x14:dxf>
          </x14:cfRule>
          <xm:sqref>F8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補助対象経費等確認・計算書</vt:lpstr>
      <vt:lpstr>補助事業の内容（実績）</vt:lpstr>
      <vt:lpstr>補助事業に係るリース契約詳細（実績）</vt:lpstr>
      <vt:lpstr>'補助事業に係るリース契約詳細（実績）'!Print_Area</vt:lpstr>
      <vt:lpstr>'補助事業の内容（実績）'!Print_Area</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2026-04-07T01:33:46Z</dcterms:modified>
</cp:coreProperties>
</file>